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_rels/sheet1.xml.rels" ContentType="application/vnd.openxmlformats-package.relationships+xml"/>
  <Override PartName="/xl/worksheets/_rels/sheet2.xml.rels" ContentType="application/vnd.openxmlformats-package.relationships+xml"/>
  <Override PartName="/xl/worksheets/_rels/sheet4.xml.rels" ContentType="application/vnd.openxmlformats-package.relationships+xml"/>
  <Override PartName="/xl/worksheets/_rels/sheet5.xml.rels" ContentType="application/vnd.openxmlformats-package.relationships+xml"/>
  <Override PartName="/xl/externalLinks/_rels/externalLink1.xml.rels" ContentType="application/vnd.openxmlformats-package.relationships+xml"/>
  <Override PartName="/xl/externalLinks/externalLink1.xml" ContentType="application/vnd.openxmlformats-officedocument.spreadsheetml.externalLink+xml"/>
  <Override PartName="/xl/sharedStrings.xml" ContentType="application/vnd.openxmlformats-officedocument.spreadsheetml.sharedStrings+xml"/>
  <Override PartName="/xl/media/image1.png" ContentType="image/png"/>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_rels/drawing1.xml.rels" ContentType="application/vnd.openxmlformats-package.relationships+xml"/>
  <Override PartName="/xl/drawings/_rels/drawing2.xml.rels" ContentType="application/vnd.openxmlformats-package.relationships+xml"/>
  <Override PartName="/xl/drawings/_rels/drawing3.xml.rels" ContentType="application/vnd.openxmlformats-package.relationships+xml"/>
  <Override PartName="/xl/drawings/_rels/drawing4.xml.rels" ContentType="application/vnd.openxmlformats-package.relationship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4"/>
  </bookViews>
  <sheets>
    <sheet name="Planilha orçamentária " sheetId="1" state="visible" r:id="rId2"/>
    <sheet name="Cronograma Físico Financeiro" sheetId="2" state="visible" r:id="rId3"/>
    <sheet name="COMPOSIÇÃO BDI" sheetId="3" state="visible" r:id="rId4"/>
    <sheet name="Relatório de fontes dos preços" sheetId="4" state="visible" r:id="rId5"/>
    <sheet name="Curva ABC de serviços" sheetId="5" state="visible" r:id="rId6"/>
  </sheets>
  <externalReferences>
    <externalReference r:id="rId7"/>
  </externalReferences>
  <definedNames>
    <definedName function="false" hidden="false" localSheetId="2" name="_xlnm.Print_Area" vbProcedure="false">'COMPOSIÇÃO BDI'!$A$3:$E$62</definedName>
    <definedName function="false" hidden="false" localSheetId="1" name="_xlnm.Print_Area" vbProcedure="false">'Cronograma Físico Financeiro'!$A$1:$L$271</definedName>
    <definedName function="false" hidden="false" localSheetId="1" name="_xlnm.Print_Titles" vbProcedure="false">'Cronograma Físico Financeiro'!$10:$11</definedName>
    <definedName function="false" hidden="false" localSheetId="4" name="_xlnm.Print_Area" vbProcedure="false">'Curva ABC de serviços'!$A$1:$D$221</definedName>
    <definedName function="false" hidden="false" localSheetId="4" name="_xlnm.Print_Titles" vbProcedure="false">'Curva ABC de serviços'!$13:$14</definedName>
    <definedName function="false" hidden="false" localSheetId="0" name="_xlnm.Print_Area" vbProcedure="false">'Planilha orçamentária '!$A$1:$Q$265</definedName>
    <definedName function="false" hidden="false" localSheetId="0" name="_xlnm.Print_Titles" vbProcedure="false">'Planilha orçamentária '!$13:$14</definedName>
    <definedName function="false" hidden="false" localSheetId="3" name="_xlnm.Print_Area" vbProcedure="false">'Relatório de fontes dos preços'!$A$1:$E$265</definedName>
    <definedName function="false" hidden="false" localSheetId="3" name="_xlnm.Print_Titles" vbProcedure="false">'Relatório de fontes dos preços'!$13:$14</definedName>
    <definedName function="false" hidden="false" name="BDI_MATERIAIS" vbProcedure="false">'[1]01_sintetico'!#ref!</definedName>
    <definedName function="false" hidden="false" name="BuiltIn_Print_Area" vbProcedure="false">#REF!</definedName>
    <definedName function="false" hidden="false" name="BuiltIn_Print_Titles" vbProcedure="false">#REF!</definedName>
    <definedName function="false" hidden="false" name="DSFEW" vbProcedure="false">#REF!</definedName>
    <definedName function="false" hidden="false" name="Excel_BuiltIn_Print_Area_1_1" vbProcedure="false">"$#REF!.$A$1:$N$537"</definedName>
    <definedName function="false" hidden="false" name="Excel_BuiltIn_Print_Area_4_1" vbProcedure="false">"$#REF!.$B$2:$J$14"</definedName>
    <definedName function="false" hidden="false" name="Excel_BuiltIn_Print_Area_5" vbProcedure="false">"$#REF!.$A$1:$N$529"</definedName>
    <definedName function="false" hidden="false" name="Excel_BuiltIn_Print_Area_6_1" vbProcedure="false">"$#REF!.$A$1:$O$531"</definedName>
    <definedName function="false" hidden="false" name="Excel_BuiltIn_Print_Titles_2" vbProcedure="false">#N/A</definedName>
    <definedName function="false" hidden="false" name="Excel_BuiltIn_Print_Titles_3" vbProcedure="false">"$#REF!.$A$1:$IU$6"</definedName>
    <definedName function="false" hidden="false" name="Excel_BuiltIn_Print_Titles_5" vbProcedure="false">"$#REF!.$A$11:$IU$12"</definedName>
    <definedName function="false" hidden="false" name="Excel_BuiltIn_Print_Titles_6" vbProcedure="false">"$#REF!.$A$1:$IU$11"</definedName>
    <definedName function="false" hidden="false" name="Orç" vbProcedure="false">"'file:///C:/Documents%20and%20Settings/042756881007/Desktop/Or%C3%A7amento%20Licita%C3%A7%C3%A3o%20Buriti%20Alegre%20com%20fontes%20e%20mem%C3%B3rias_V2.xls'#$ORÇAMENTO_Obsoleto.$A$1:$N$539"</definedName>
    <definedName function="false" hidden="false" name="_BD2" vbProcedure="false">#REF!</definedName>
    <definedName function="false" hidden="false" name="_BD2___0" vbProcedure="false">#REF!</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<sst xmlns="http://schemas.openxmlformats.org/spreadsheetml/2006/main" count="2634" uniqueCount="719">
  <si>
    <t xml:space="preserve">                JUSTIÇA ELEITORAL</t>
  </si>
  <si>
    <t xml:space="preserve">Prazo: </t>
  </si>
  <si>
    <t xml:space="preserve">                            Tribunal Regional Eleitoral de Goiás</t>
  </si>
  <si>
    <t xml:space="preserve">Taxa BDI:</t>
  </si>
  <si>
    <t xml:space="preserve">                       Secretaria de Administração e Orçamento</t>
  </si>
  <si>
    <t xml:space="preserve">Preço material:</t>
  </si>
  <si>
    <t xml:space="preserve">                       Coordenadoria de Engenharia e Infraestrutura</t>
  </si>
  <si>
    <t xml:space="preserve">Preço mão de obra:</t>
  </si>
  <si>
    <t xml:space="preserve">                       Seção de Obras e Projetos</t>
  </si>
  <si>
    <t xml:space="preserve">Preço total da obra:</t>
  </si>
  <si>
    <t xml:space="preserve">PLANILHA ORÇAMENTÁRIA DE OBRA</t>
  </si>
  <si>
    <t xml:space="preserve">OBRA: Conclusão reformas prédios Cartórios Eleitorais de Luziânia e Valparaíso</t>
  </si>
  <si>
    <t xml:space="preserve">LOCAL: Av. Sarah Kubitschek, Parque Alvorada I - Luziânia-GO e Rua 60, Área Especial nº 6, Jardim Céu Azul - Valparaíso de Goiás-GO</t>
  </si>
  <si>
    <t xml:space="preserve">CÓDIGO</t>
  </si>
  <si>
    <t xml:space="preserve">DESCRIÇÃO</t>
  </si>
  <si>
    <t xml:space="preserve">UNIDADE</t>
  </si>
  <si>
    <t xml:space="preserve">QUANT.</t>
  </si>
  <si>
    <t xml:space="preserve">PREÇO UNITÁRIO (R$)</t>
  </si>
  <si>
    <t xml:space="preserve">PREÇO TOTAL (R$)</t>
  </si>
  <si>
    <t xml:space="preserve">BDI</t>
  </si>
  <si>
    <t xml:space="preserve">PREÇO FINAL  (R$) </t>
  </si>
  <si>
    <t xml:space="preserve">M.O.</t>
  </si>
  <si>
    <t xml:space="preserve">Material </t>
  </si>
  <si>
    <t xml:space="preserve">Total</t>
  </si>
  <si>
    <t xml:space="preserve"> 1 </t>
  </si>
  <si>
    <t xml:space="preserve">Conclusão obra Luziânia</t>
  </si>
  <si>
    <t xml:space="preserve"> 1.1 </t>
  </si>
  <si>
    <t xml:space="preserve">LUZIÂNIA - Serviços iniciais e administração da obra</t>
  </si>
  <si>
    <t xml:space="preserve"> 1.1.1 </t>
  </si>
  <si>
    <t xml:space="preserve">Locação de andaime tubular de encaixe, tipo torre, para serviços gerais em altura em toda a obra</t>
  </si>
  <si>
    <t xml:space="preserve">MXMES</t>
  </si>
  <si>
    <t xml:space="preserve"> 1.1.2 </t>
  </si>
  <si>
    <t xml:space="preserve">Engenheiro civil</t>
  </si>
  <si>
    <t xml:space="preserve">H</t>
  </si>
  <si>
    <t xml:space="preserve"> 1.1.3 </t>
  </si>
  <si>
    <t xml:space="preserve">Encarregado geral de obra</t>
  </si>
  <si>
    <t xml:space="preserve">MES</t>
  </si>
  <si>
    <t xml:space="preserve"> 1.1.4 </t>
  </si>
  <si>
    <t xml:space="preserve">Placa de obra em chapa galvanizada conforme exigências do CREA-GO</t>
  </si>
  <si>
    <t xml:space="preserve">m²</t>
  </si>
  <si>
    <t xml:space="preserve"> 1.1.5 </t>
  </si>
  <si>
    <t xml:space="preserve">Anotação de Responsabilidade Técnica no CREA-GO</t>
  </si>
  <si>
    <t xml:space="preserve">un</t>
  </si>
  <si>
    <t xml:space="preserve"> 1.2 </t>
  </si>
  <si>
    <t xml:space="preserve">LUZIÂNIA - BLOCO ATENDIMENTO</t>
  </si>
  <si>
    <t xml:space="preserve"> 1.2.1 </t>
  </si>
  <si>
    <t xml:space="preserve">LUZIÂNIA - BLOCO ATENDIMENTO - Divisórias</t>
  </si>
  <si>
    <t xml:space="preserve"> 1.2.1.1 </t>
  </si>
  <si>
    <t xml:space="preserve">Conjunto de ferragens para porta completa de abrir em 90º, com fechadura tipo alavanca IMAB Duna ou PAPAIZ Standard, acabamento cromo acetinado</t>
  </si>
  <si>
    <t xml:space="preserve">UN</t>
  </si>
  <si>
    <t xml:space="preserve"> 1.2.1.2 </t>
  </si>
  <si>
    <t xml:space="preserve">Divisória eucatex ou equivalente, revestimento Eucaplac UV, miolo MSO, tipo "colméia", de 35mm,perfis em aço pintado,cor cinza cristal, rodapé em perfil metálico de 5 cm, h=2,75 m, inclui portas e ferragens de acordo com o projeto</t>
  </si>
  <si>
    <t xml:space="preserve"> 1.2.2 </t>
  </si>
  <si>
    <t xml:space="preserve">LUZIÂNIA - BLOCO ATENDIMENTO - Pinturas</t>
  </si>
  <si>
    <t xml:space="preserve"> 1.2.2.1 </t>
  </si>
  <si>
    <t xml:space="preserve">METÁLICA GRADES - Pintura de grades metálicas de barra chata e cantoneiras, DUAS DEMÃOS (G1, G2, G3, G4, G5, G6, G7, G8 e G9)</t>
  </si>
  <si>
    <t xml:space="preserve"> 1.2.2.2 </t>
  </si>
  <si>
    <t xml:space="preserve">METÁLICA PORTAS - Pintura das portas metálicas novas em chapa frisada - Porta P3</t>
  </si>
  <si>
    <t xml:space="preserve"> 1.2.2.3 </t>
  </si>
  <si>
    <t xml:space="preserve">PAREDE INTERNA - TINTA ACRÍLICA - Pintura de paredes com tinta acrílica, na cor branco gelo, marca Suvinil, Coral, Sherwin Williams ou equivalente, acabamento acetinado - duas demãos - retoques ou correções onde necessário</t>
  </si>
  <si>
    <t xml:space="preserve"> 1.2.2.4 </t>
  </si>
  <si>
    <t xml:space="preserve">PAREDES EXTERNAS - TEXTURA - Aplicação de textura acrílica com rolo para textura média, Suvinil ou equivalente, cor branco gelo - retoques ou correções onde necessário</t>
  </si>
  <si>
    <t xml:space="preserve"> 1.2.3 </t>
  </si>
  <si>
    <t xml:space="preserve">LUZIÂNIA - BLOCO ATENDIMENTO - Sanitários - adaptações de acessibilidade e complementações</t>
  </si>
  <si>
    <t xml:space="preserve"> 1.2.3.1 </t>
  </si>
  <si>
    <t xml:space="preserve">Assento  plástico, cód. AP.50.17 (DECA) ou Assento PP soft close - sem abertura (Celite) ou equivalente</t>
  </si>
  <si>
    <t xml:space="preserve"> 1.2.3.2 </t>
  </si>
  <si>
    <t xml:space="preserve">Barra de apoio reta, em alumínio, cor branca, comprimento 40cm, fixada na parede - Fornecimento e Instalação</t>
  </si>
  <si>
    <t xml:space="preserve"> 1.2.3.3 </t>
  </si>
  <si>
    <t xml:space="preserve">Barra de apoio reta, em alumínio, cor branca, comprimento 70cm, fixada na parede - Somente Instalação</t>
  </si>
  <si>
    <t xml:space="preserve"> 1.2.3.4 </t>
  </si>
  <si>
    <t xml:space="preserve">Barra de Apoio em alumínio escovado (Puxador), comprimento 40cm, fixado na porta de madeira ou alumínio - Fornecimento e Instalação</t>
  </si>
  <si>
    <t xml:space="preserve"> 1.2.3.5 </t>
  </si>
  <si>
    <t xml:space="preserve">Divisória de granito cinza andorinha conforme projeto, esp.=2cm</t>
  </si>
  <si>
    <t xml:space="preserve"> 1.2.3.6 </t>
  </si>
  <si>
    <t xml:space="preserve">Acabamento para registro de gaveta cromado, conforme especificação do memorial</t>
  </si>
  <si>
    <t xml:space="preserve"> 1.2.3.7 </t>
  </si>
  <si>
    <t xml:space="preserve">Porta papel-toalha compacto, marca premisse, linha Urban ou Invoq, dimensões de 24 x 14x 12 cm (LxHxP), na cor branco</t>
  </si>
  <si>
    <t xml:space="preserve"> 1.2.3.8 </t>
  </si>
  <si>
    <t xml:space="preserve">Saboneteira, marca Premisse linha Urban ou equivalente, cor branca - Fornecimento e Fixação</t>
  </si>
  <si>
    <t xml:space="preserve"> 1.2.3.9 </t>
  </si>
  <si>
    <t xml:space="preserve">Papeleira, marca Premisse ou equivalente, linha urban, compacto, dimensões de 24 x 14,1 x 12 cm, cor branco, instalada a altura de 1,00m, do piso até a base</t>
  </si>
  <si>
    <t xml:space="preserve"> 1.2.3.10 </t>
  </si>
  <si>
    <t xml:space="preserve">Acabamento para Válvula de Descarga Hydra Eco Conforto, acionamento por alavanca,cromado, marca Deca ou equivalente, cód. 4900 C. CONF</t>
  </si>
  <si>
    <t xml:space="preserve"> 1.2.4 </t>
  </si>
  <si>
    <t xml:space="preserve">LUZIÂNIA - BLOCO ATENDIMENTO - Portas e painéis de vidro temperado</t>
  </si>
  <si>
    <t xml:space="preserve"> 1.2.4.1 </t>
  </si>
  <si>
    <t xml:space="preserve">Painel com 1 porta de abrir (P2), 1,25x2,75, aba fixa e bandeirola, em vidro temperado de 10 mm, incolor,  contendo puxador duplo de  30cm, perfil em seção tubular circular, ∅mín= 25mm, em alumínio polido, e faixas de sinalização conforme detalhes</t>
  </si>
  <si>
    <t xml:space="preserve"> 1.2.4.2 </t>
  </si>
  <si>
    <t xml:space="preserve">Porta de abrir (P1), 0,90x2,10, em vidro temperado de 10 mm, incolor,  contendo puxador duplo de  30cm, perfil em seção tubular circular, ∅mín= 25mm, em alumínio polido, e faixas de sinalização conforme detalhes</t>
  </si>
  <si>
    <t xml:space="preserve"> 1.2.5 </t>
  </si>
  <si>
    <t xml:space="preserve">LUZIÂNIA - BLOCO ATENDIMENTO - Grades e portas de aço</t>
  </si>
  <si>
    <t xml:space="preserve"> 1.2.5.1 </t>
  </si>
  <si>
    <t xml:space="preserve">Grade G1 em barra chata ST 1/8"x5/8"  (0,31cm x 1,6cm) e cantoneira de aço abas iguais 1"x1/8" (abas 2,54cm #3,1mm)</t>
  </si>
  <si>
    <t xml:space="preserve"> 1.2.5.2 </t>
  </si>
  <si>
    <t xml:space="preserve">Grade G2 em barra chata ST 1/8"x5/8"  (0,31cm x 1,6cm) e cantoneira de aço abas iguais 1"x1/8" (abas 2,54cm #3,1mm)</t>
  </si>
  <si>
    <t xml:space="preserve"> 1.2.5.3 </t>
  </si>
  <si>
    <t xml:space="preserve">Grade G3 em barra chata ST 1/8"x5/8"  (0,31cm x 1,6cm) e cantoneira de aço abas iguais 1"x1/8" (abas 2,54cm #3,1mm)</t>
  </si>
  <si>
    <t xml:space="preserve"> 1.2.5.4 </t>
  </si>
  <si>
    <t xml:space="preserve">Grade G4 em barra chata ST 1/8"x5/8"  (0,31cm x 1,6cm) e cantoneira de aço abas iguais 1"x1/8" (abas 2,54cm #3,1mm)</t>
  </si>
  <si>
    <t xml:space="preserve"> 1.2.5.5 </t>
  </si>
  <si>
    <t xml:space="preserve">Grade G5 em barra chata ST 1/8"x5/8"  (0,31cm x 1,6cm) e cantoneira de aço abas iguais 1"x1/8" (abas 2,54cm #3,1mm)</t>
  </si>
  <si>
    <t xml:space="preserve"> 1.2.5.6 </t>
  </si>
  <si>
    <t xml:space="preserve">Grade G6 em barra chata ST 1/8"x5/8"  (0,31cm x 1,6cm) e cantoneira de aço abas iguais 1"x1/8" (abas 2,54cm #3,1mm)</t>
  </si>
  <si>
    <t xml:space="preserve"> 1.2.5.7 </t>
  </si>
  <si>
    <t xml:space="preserve">Grade G7 em barra chata ST 1/8"x5/8"  (0,31cm x 1,6cm) e cantoneira de aço abas iguais 1"x1/8" (abas 2,54cm #3,1mm)</t>
  </si>
  <si>
    <t xml:space="preserve"> 1.2.5.8 </t>
  </si>
  <si>
    <t xml:space="preserve">Grade G8 em barra chata ST 1/8"x5/8"  (0,31cm x 1,6cm) e cantoneira de aço abas iguais 1"x1/8" (abas 2,54cm #3,1mm)</t>
  </si>
  <si>
    <t xml:space="preserve"> 1.2.6 </t>
  </si>
  <si>
    <t xml:space="preserve">LUZIÂNIA - BLOCO ATENDIMENTO - Portas de alumínio</t>
  </si>
  <si>
    <t xml:space="preserve"> 1.2.6.1 </t>
  </si>
  <si>
    <t xml:space="preserve">Fecho embutir tipo Max-ar, União Mundial ou equivalente, c/ tranqueta, cromado - Fornecimento e Instalação</t>
  </si>
  <si>
    <t xml:space="preserve"> 1.2.6.2 </t>
  </si>
  <si>
    <t xml:space="preserve">Tarjeta tipo livre/ocupado para porta de banheiro, marca Vouga, Imab ou equivalente</t>
  </si>
  <si>
    <t xml:space="preserve"> 1.2.6.3 </t>
  </si>
  <si>
    <t xml:space="preserve">Porta de alumínio natural tipo veneziana - Fornecimento e instalação</t>
  </si>
  <si>
    <t xml:space="preserve"> 1.2.7 </t>
  </si>
  <si>
    <t xml:space="preserve">LUZIÂNIA - BLOCO ATENDIMENTO - Sinalização visual</t>
  </si>
  <si>
    <t xml:space="preserve"> 1.2.7.1 </t>
  </si>
  <si>
    <t xml:space="preserve">PI1 - Placas em ACM com fundo azul, texto em branco, com simbologia em braille, conforme desenhos. Textos  e pictogramas com pintura UV - tamanho 25x8cm, esp. 3mm</t>
  </si>
  <si>
    <t xml:space="preserve"> 1.2.7.2 </t>
  </si>
  <si>
    <t xml:space="preserve">PI2 - Placas em ACM com fundo azul, texto em branco, com simbologia em braille, conforme desenhos. Textos  e pictogramas com pintura UV - tamanho 31x20cm, esp. 3mm</t>
  </si>
  <si>
    <t xml:space="preserve"> 1.2.7.3 </t>
  </si>
  <si>
    <t xml:space="preserve">PP1 a PP8 e PP11 - Placas em ACM na cor azul com textos em branco. Texto em arial, caixa alta, dimensões das letras de 2 cm, impresso sobre a placa por meio de pintura UV - tamanho 25x8cm, esp. 3mm</t>
  </si>
  <si>
    <t xml:space="preserve"> 1.2.7.4 </t>
  </si>
  <si>
    <t xml:space="preserve">PP9 e PP10 - Placas em ACM na cor branco com textos em preto. Texto em arial, caixa alta, dimensões das letras de 2 cm, impresso sobre a placa por meio de pintura UV - tamanho 25x8cm, esp. 3mm</t>
  </si>
  <si>
    <t xml:space="preserve"> 1.2.7.5 </t>
  </si>
  <si>
    <t xml:space="preserve">PB - Placas em braile em ACM com texto em alto relevo e simbologia em braille correspondente ao nome do ambiente, fundo branco e texto preto, instaladas nas paredes adjacentes às portas de acesso, ao lado das maçanetas na altura de 1,20m, tamanho 20x8cm, esp. 3mm</t>
  </si>
  <si>
    <t xml:space="preserve"> 1.2.7.6 </t>
  </si>
  <si>
    <t xml:space="preserve">PS1 a PS5 - Placas em ACM na cor branco. Faixas e textos  com pintura  UV nas cores preta e azul, conforme detalhes. Texto preto sobre fundo branco e texto branco sobre fundo azul, tamanho 18x18cm, esp. 3mm</t>
  </si>
  <si>
    <t xml:space="preserve"> 1.2.7.7 </t>
  </si>
  <si>
    <t xml:space="preserve">PA1 - Placa em ACM  branco.Textos e pictogramas nas cores indicadas (pintura UV), tamanho 40x30cm, esp. 3mm</t>
  </si>
  <si>
    <t xml:space="preserve"> 1.2.7.8 </t>
  </si>
  <si>
    <t xml:space="preserve">PA2 - Placa em ACM  branco.Textos e pictogramas nas cores indicadas (pintura UV), diâmetro 25cm, esp. 3mm</t>
  </si>
  <si>
    <t xml:space="preserve"> 1.2.8 </t>
  </si>
  <si>
    <t xml:space="preserve">LUZIÂNIA - BLOCO ATENDIMENTO - Substituição piso lavabos</t>
  </si>
  <si>
    <t xml:space="preserve"> 1.2.8.1 </t>
  </si>
  <si>
    <t xml:space="preserve">Demolição de revestimentos cerâmicos de piso, de forma mecanizada, sem reaproveitamento</t>
  </si>
  <si>
    <t xml:space="preserve"> 1.2.8.2 </t>
  </si>
  <si>
    <t xml:space="preserve">Desinstalação de vaso sanitário para posterior reinstalação</t>
  </si>
  <si>
    <t xml:space="preserve"> 1.2.8.3 </t>
  </si>
  <si>
    <t xml:space="preserve">Piso em porcelanato esmaltado, 60 x 60cm, acabamento acetinado, marca biancogres ou equivalente, linha contemporâneos, padrão cemento grafite, classe AD2</t>
  </si>
  <si>
    <t xml:space="preserve"> 1.2.8.4 </t>
  </si>
  <si>
    <t xml:space="preserve">Reinstalação de vaso sanitário após substituição do piso do lavabo</t>
  </si>
  <si>
    <t xml:space="preserve"> 1.2.9 </t>
  </si>
  <si>
    <t xml:space="preserve">LUZIÂNIA - BLOCO ATENDIMENTO - Serviços Diversos</t>
  </si>
  <si>
    <t xml:space="preserve"> 1.2.9.1 </t>
  </si>
  <si>
    <t xml:space="preserve">Perfil cantoneira de abas iguais, em alumínio pintado, cor branco, dimensões de 15 x 15 x 1,00mm, instalado nas quinas de paredes, do rodapé até a altura de 2,10m, nos pontos indicados em projeto</t>
  </si>
  <si>
    <t xml:space="preserve">m</t>
  </si>
  <si>
    <t xml:space="preserve"> 1.2.9.2 </t>
  </si>
  <si>
    <t xml:space="preserve">Piso tátil em PVC, dimensões de 25x25cm, espessura de 5 mm, colorido, fixado com cola na quantidade adequada e vedador de bordas da 3M ou equivalente</t>
  </si>
  <si>
    <t xml:space="preserve">M</t>
  </si>
  <si>
    <t xml:space="preserve"> 1.2.9.3 </t>
  </si>
  <si>
    <t xml:space="preserve">Espelho cristal, espessura 4mm, bisote de 25mm, instalado</t>
  </si>
  <si>
    <t xml:space="preserve"> 1.2.9.4 </t>
  </si>
  <si>
    <t xml:space="preserve">Lavação com sabão das janelas de vidro com caixilho de alumínio, lado externo e interno</t>
  </si>
  <si>
    <t xml:space="preserve"> 1.2.9.5 </t>
  </si>
  <si>
    <t xml:space="preserve">Substituição de vidro liso incolor 5mm, fixado com baguete em esquadria de alumínio por vidro pintado com tinta automotiva cor branco - região que reveste pelo lado externo do prédio os shafts de descida de águas pluviais, sob a marquise frontal</t>
  </si>
  <si>
    <t xml:space="preserve"> 1.2.9.6 </t>
  </si>
  <si>
    <t xml:space="preserve">Substituição de vidro liso incolor 5mm, fixado com baguete em esquadria de alumínio</t>
  </si>
  <si>
    <t xml:space="preserve"> 1.2.9.7 </t>
  </si>
  <si>
    <t xml:space="preserve">Balcão de atendimento em MDF-laterais e tampo com 40mm, painel frontal de 15mm e prateleiras de 18mm, marca duratex ou equivalente, cor prata essencial,</t>
  </si>
  <si>
    <t xml:space="preserve"> 1.2.9.8 </t>
  </si>
  <si>
    <t xml:space="preserve">Rodapé de granito cinza andorinha altura 10cm (base para o balcão)</t>
  </si>
  <si>
    <t xml:space="preserve"> 1.2.10 </t>
  </si>
  <si>
    <t xml:space="preserve">LUZIÂNIA - BLOCO ATENDIMENTO - Instalações elétricas</t>
  </si>
  <si>
    <t xml:space="preserve"> 1.2.10.1 </t>
  </si>
  <si>
    <t xml:space="preserve">INTERRUPTOR SIMPLES (1 MÓDULO), 10A/250V, INCLUINDO SUPORTE E PLACA - FORNECIMENTO E INSTALAÇÃO. AF_12/2015</t>
  </si>
  <si>
    <t xml:space="preserve"> 1.2.10.2 </t>
  </si>
  <si>
    <t xml:space="preserve">INTERRUPTOR PARALELO (1 MÓDULO), 10A/250V, INCLUINDO SUPORTE E PLACA - FORNECIMENTO E INSTALAÇÃO. AF_12/2015</t>
  </si>
  <si>
    <t xml:space="preserve"> 1.2.10.3 </t>
  </si>
  <si>
    <t xml:space="preserve">INTERRUPTOR SIMPLES (2 MÓDULOS), 10A/250V, INCLUINDO SUPORTE E PLACA - FORNECIMENTO E INSTALAÇÃO. AF_12/2015</t>
  </si>
  <si>
    <t xml:space="preserve"> 1.2.10.4 </t>
  </si>
  <si>
    <t xml:space="preserve">INTERRUPTOR SIMPLES (3 MÓDULOS), 10A/250V, INCLUINDO SUPORTE E PLACA - FORNECIMENTO E INSTALAÇÃO. AF_12/2015</t>
  </si>
  <si>
    <t xml:space="preserve"> 1.2.10.5 </t>
  </si>
  <si>
    <t xml:space="preserve">CONDULETE DE ALUMÍNIO, TIPO C, PARA ELETRODUTO DE AÇO GALVANIZADO DN 20 MM (3/4''), APARENTE - FORNECIMENTO E INSTALAÇÃO. AF_10/2022</t>
  </si>
  <si>
    <t xml:space="preserve"> 1.2.11 </t>
  </si>
  <si>
    <t xml:space="preserve">LUZIÂNIA - BLOCO ATENDIMENTO -Cabeamento estruturado</t>
  </si>
  <si>
    <t xml:space="preserve"> 1.2.11.1 </t>
  </si>
  <si>
    <t xml:space="preserve">TOMADA DE REDE RJ45 - FORNECIMENTO E INSTALAÇÃO. AF_11/2019</t>
  </si>
  <si>
    <t xml:space="preserve"> 1.3 </t>
  </si>
  <si>
    <t xml:space="preserve">LUZIÂNIA - BLOCO DE APOIO E GALPÃO DE URNAS</t>
  </si>
  <si>
    <t xml:space="preserve"> 1.3.1 </t>
  </si>
  <si>
    <t xml:space="preserve">LUZIÂNIA - BLOCO DE APOIO E GALPÃO DE URNAS -Portas</t>
  </si>
  <si>
    <t xml:space="preserve"> 1.3.1.1 </t>
  </si>
  <si>
    <t xml:space="preserve"> 1.3.1.2 </t>
  </si>
  <si>
    <t xml:space="preserve">P7 - Porta 0,80x2,10m de abrir metálica, em perfil industrial, seção de 30 x 90mm, vedação em chapa frisada -" tipo lambril", frisos de 1x1x1 cm a cada 10 cm, espessura da chapa de 1,2mm, portal com a largura da parede, de até 15 cm</t>
  </si>
  <si>
    <t xml:space="preserve"> 1.3.1.3 </t>
  </si>
  <si>
    <t xml:space="preserve">Conjunto Fechadura/maçaneta de embutir, interna, cromo acetinado, tipo alavanca, Arouca, linha Nova perfil metálico, cód. 160975-Z, acabamento inox - Fornecimento e Instalação</t>
  </si>
  <si>
    <t xml:space="preserve">Un</t>
  </si>
  <si>
    <t xml:space="preserve"> 1.3.1.4 </t>
  </si>
  <si>
    <t xml:space="preserve"> 1.3.2 </t>
  </si>
  <si>
    <t xml:space="preserve">LUZIÂNIA - BLOCO DE APOIO E GALPÃO DE URNAS - Pintura</t>
  </si>
  <si>
    <t xml:space="preserve"> 1.3.2.1 </t>
  </si>
  <si>
    <t xml:space="preserve">METÁLICA - GRADES - Pintura de grades metálicas de barra chata e cantoneiras do galpão de urnas, DUAS DEMÃOS</t>
  </si>
  <si>
    <t xml:space="preserve"> 1.3.2.2 </t>
  </si>
  <si>
    <t xml:space="preserve">METÁLICA - PORTÕES E PORTA VENEZIANA - Pintura com esmalte sintético de portões e porta metálicos tipo veneziana no galpão de urnas</t>
  </si>
  <si>
    <t xml:space="preserve"> 1.3.2.3 </t>
  </si>
  <si>
    <t xml:space="preserve">METÁLICA -  PORTAS - Pintura das portas metálicas do bloco de apoio - P7</t>
  </si>
  <si>
    <t xml:space="preserve"> 1.3.2.4 </t>
  </si>
  <si>
    <t xml:space="preserve">TEXTURA - PAREDES EXTERNAS - Aplicação manual de pintura com tinta texturizada acrílica, em paredes externas do bloco de apoio e galpão de urnas, marca Suvinil, Coral ou outra equivalente - correções onde necessário</t>
  </si>
  <si>
    <t xml:space="preserve"> 1.3.2.5 </t>
  </si>
  <si>
    <t xml:space="preserve">PINTURA - PAREDES INTERNAS - Repintura com tinta látex acrílica cor branco gelo em paredes internas - 2 demãos</t>
  </si>
  <si>
    <t xml:space="preserve"> 1.3.3 </t>
  </si>
  <si>
    <t xml:space="preserve">LUZIÂNIA - BLOCO DE APOIO E GALPÃO DE URNAS - Pedras, louças, metais e acessórios</t>
  </si>
  <si>
    <t xml:space="preserve"> 1.3.3.1 </t>
  </si>
  <si>
    <t xml:space="preserve">Torneira de mesa com fechamento automático temporizado para lavatório, diâmetro de 1/2", cromada Pressmatic Compact Docol ou equivalente</t>
  </si>
  <si>
    <t xml:space="preserve"> 1.3.3.2 </t>
  </si>
  <si>
    <t xml:space="preserve"> 1.3.3.3 </t>
  </si>
  <si>
    <t xml:space="preserve">Torneira cromada tipo jardim, DOCOL linha Trio 1130 ou equivalente - Fornecimento e Instalação (abaixo das bancadas e no tanque)</t>
  </si>
  <si>
    <t xml:space="preserve"> 1.3.3.4 </t>
  </si>
  <si>
    <t xml:space="preserve">tanque em louça,marca DECA ou equivalente, tamanho médio, 40 litros, TQ.03.17, sem coluna, incluso sifão flexível e válvula metálica</t>
  </si>
  <si>
    <t xml:space="preserve"> 1.3.3.5 </t>
  </si>
  <si>
    <t xml:space="preserve">Cuba de embutir redonda em louça branca, 14,5x36x36cm, marca DECA cód. L41.17 ou equivalente, incluso válvula cromada e sifão rígido tipo garrafa em metal cromado - Fornecimento e Instalação</t>
  </si>
  <si>
    <t xml:space="preserve"> 1.3.3.6 </t>
  </si>
  <si>
    <t xml:space="preserve"> 1.3.3.7 </t>
  </si>
  <si>
    <t xml:space="preserve"> 1.3.3.8 </t>
  </si>
  <si>
    <t xml:space="preserve">Saboneteira, marca Premisse linha Urban ou equivalente, cor branca</t>
  </si>
  <si>
    <t xml:space="preserve"> 1.3.3.9 </t>
  </si>
  <si>
    <t xml:space="preserve"> 1.3.3.10 </t>
  </si>
  <si>
    <t xml:space="preserve">Instalação de filete de granito cinza andorinha, dimensões 60x2x2cm na porta do banheiro na área de serviço (conferir no local medida do vão da porta)</t>
  </si>
  <si>
    <t xml:space="preserve"> 1.3.3.11 </t>
  </si>
  <si>
    <t xml:space="preserve">Bacia sanitária Marca DECA ou equivalente, linha izy, cor branco</t>
  </si>
  <si>
    <t xml:space="preserve"> 1.3.3.12 </t>
  </si>
  <si>
    <t xml:space="preserve">Bancada de granito cinza andorinha conforme projeto, e=2cm</t>
  </si>
  <si>
    <t xml:space="preserve"> 1.3.3.13 </t>
  </si>
  <si>
    <t xml:space="preserve">Mictório da marca CELITE ou equivalente, linha mictório eco, cor branco, cód. 08285 - fornecimento e instalação</t>
  </si>
  <si>
    <t xml:space="preserve"> 1.3.3.14 </t>
  </si>
  <si>
    <t xml:space="preserve">Torneira de parede para cozinha, marca DOCOL ou equivalente, linha Docol primor, bica horizontal e giratória, bico arejador, acabamento cromado, cód. 00673306</t>
  </si>
  <si>
    <t xml:space="preserve"> 1.3.4 </t>
  </si>
  <si>
    <t xml:space="preserve">LUZIÂNIA - BLOCO DE APOIO E GALPÃO DE URNAS - Serviços Diversos</t>
  </si>
  <si>
    <t xml:space="preserve"> 1.3.4.1 </t>
  </si>
  <si>
    <t xml:space="preserve">Janela de enrolar manual completa, 1,60x1,60m perfil meia cana, em aço galvanizado, com pintura eletrostática na cor platina, acabamento brilhante, chapa nº.2, com travas laterais.</t>
  </si>
  <si>
    <t xml:space="preserve"> 1.3.4.2 </t>
  </si>
  <si>
    <t xml:space="preserve">Limpeza geral e final da obra</t>
  </si>
  <si>
    <t xml:space="preserve"> 1.3.4.3 </t>
  </si>
  <si>
    <t xml:space="preserve"> 1.3.4.4 </t>
  </si>
  <si>
    <t xml:space="preserve"> 1.3.4.5 </t>
  </si>
  <si>
    <t xml:space="preserve"> 1.3.4.6 </t>
  </si>
  <si>
    <t xml:space="preserve">Reinstalação de divisória de granito existente e depositada no canteiro de obra</t>
  </si>
  <si>
    <t xml:space="preserve"> 1.3.4.7 </t>
  </si>
  <si>
    <t xml:space="preserve">Bancada com tampo em MDF, e=25mm, borda da bancada com 50mm, rodamão de 10 cm e espessura de 10mm. MDF da marca Duratex ou equivalente, padrão prata essencial. Mãos - francesas em perfil "T" e peça na diagonal com dimensões de 1.1/2"x1/8", chumbadas na parede e fixadas no tampo com parafusos para bucha nº8 - - 3 peças a cada 2,75 m. Pintura em esmalte sintético na cor platina, Coral ou equivalente, acabamento alto brilho, sobre zarcão</t>
  </si>
  <si>
    <t xml:space="preserve"> 1.3.5 </t>
  </si>
  <si>
    <t xml:space="preserve">LUZIÂNIA - BLOCO DE APOIO E GALPÃO DE URNAS - Instalações elétricas (Troca de tomadas bancada de urnas)</t>
  </si>
  <si>
    <t xml:space="preserve"> 1.3.5.1 </t>
  </si>
  <si>
    <t xml:space="preserve">LUVA PARA ELETRODUTO, PVC, ROSCÁVEL, DN 25 MM (3/4"), PARA CIRCUITOS TERMINAIS, INSTALADA EM PAREDE - FORNECIMENTO E INSTALAÇÃO. AF_12/2015</t>
  </si>
  <si>
    <t xml:space="preserve"> 1.3.5.2 </t>
  </si>
  <si>
    <t xml:space="preserve">CURVA 90 GRAUS PARA ELETRODUTO, PVC, ROSCÁVEL, DN 25 MM (3/4"), PARA CIRCUITOS TERMINAIS, INSTALADA EM PAREDE - FORNECIMENTO E INSTALAÇÃO. AF_12/2015</t>
  </si>
  <si>
    <t xml:space="preserve"> 1.3.5.3 </t>
  </si>
  <si>
    <t xml:space="preserve">CABO DE COBRE FLEXÍVEL ISOLADO, 2,5 MM², ANTI-CHAMA 450/750 V, PARA CIRCUITOS TERMINAIS - FORNECIMENTO E INSTALAÇÃO. AF_12/2015</t>
  </si>
  <si>
    <t xml:space="preserve"> 1.3.5.4 </t>
  </si>
  <si>
    <t xml:space="preserve"> 1.3.5.5 </t>
  </si>
  <si>
    <t xml:space="preserve"> 1.3.5.6 </t>
  </si>
  <si>
    <t xml:space="preserve">ELETRODUTO RÍGIDO SOLDÁVEL, PVC, DN 25 MM (3/4''), APARENTE - FORNECIMENTO E INSTALAÇÃO. AF_10/2022</t>
  </si>
  <si>
    <t xml:space="preserve"> 1.3.5.7 </t>
  </si>
  <si>
    <t xml:space="preserve"> 1.3.5.8 </t>
  </si>
  <si>
    <t xml:space="preserve">CONDULETE DE ALUMÍNIO, TIPO E, PARA ELETRODUTO DE AÇO GALVANIZADO DN 20 MM (3/4''), APARENTE - FORNECIMENTO E INSTALAÇÃO. AF_10/2022</t>
  </si>
  <si>
    <t xml:space="preserve"> 1.3.5.9 </t>
  </si>
  <si>
    <t xml:space="preserve">CONDULETE DE ALUMÍNIO, TIPO LR, PARA ELETRODUTO DE AÇO GALVANIZADO DN 20 MM (3/4''), APARENTE - FORNECIMENTO E INSTALAÇÃO. AF_10/2022</t>
  </si>
  <si>
    <t xml:space="preserve"> 1.3.5.10 </t>
  </si>
  <si>
    <t xml:space="preserve">CONDULETE DE ALUMÍNIO, TIPO T, PARA ELETRODUTO DE AÇO GALVANIZADO DN 20 MM (3/4''), APARENTE - FORNECIMENTO E INSTALAÇÃO. AF_10/2022</t>
  </si>
  <si>
    <t xml:space="preserve"> 1.3.5.11 </t>
  </si>
  <si>
    <t xml:space="preserve">TOMADA BAIXA DE EMBUTIR (2 MÓDULOS), 2P+T 10 A, SEM SUPORTE E SEM PLACA - FORNECIMENTO E INSTALAÇÃO. AF_12/2015</t>
  </si>
  <si>
    <t xml:space="preserve"> 1.4 </t>
  </si>
  <si>
    <t xml:space="preserve">LUZIÂNIA - IMPLANTAÇÃO</t>
  </si>
  <si>
    <t xml:space="preserve"> 1.4.1 </t>
  </si>
  <si>
    <t xml:space="preserve">LUZIÂNIA - IMPLANTAÇÃO - Serralheria</t>
  </si>
  <si>
    <t xml:space="preserve"> 1.4.1.1 </t>
  </si>
  <si>
    <t xml:space="preserve">Bicicletário em aço, confome projeto, incluída pintura em primer (incluídos todos os arcos do bicicletário)</t>
  </si>
  <si>
    <t xml:space="preserve"> 1.4.1.2 </t>
  </si>
  <si>
    <t xml:space="preserve">Lixeira em aço conforme projeto, incluída pintura com primer</t>
  </si>
  <si>
    <t xml:space="preserve"> 1.4.2 </t>
  </si>
  <si>
    <t xml:space="preserve">LUZIÂNIA - IMPLANTAÇÃO - Pintura</t>
  </si>
  <si>
    <t xml:space="preserve"> 1.4.2.1 </t>
  </si>
  <si>
    <t xml:space="preserve">PINTURA METÁLICA LIXEIRA - Pintura da lixeira em esmalte sintético na cor platina, acabamento alto brilho, linha Coralit, marca Coral ou equivalente, sobre fundo antiferrugem</t>
  </si>
  <si>
    <t xml:space="preserve"> 1.4.2.2 </t>
  </si>
  <si>
    <t xml:space="preserve">PINTURA METÁLICA BICICLETÁRIO - Pintura do bicicletário em esmalte sintético na cor platina, acabamento alto brilho, linha Coralit, marca Coral ou equivalente</t>
  </si>
  <si>
    <t xml:space="preserve"> 1.4.2.3 </t>
  </si>
  <si>
    <t xml:space="preserve">PINTURA METÁLICA PORTÃO DE VEÍCULOS - Pintura em esmalte sintético na cor platina, marca Coral ou equivalente, acabamento brilhante</t>
  </si>
  <si>
    <t xml:space="preserve"> 1.4.2.4 </t>
  </si>
  <si>
    <t xml:space="preserve">PINTURA DEMARCAÇÃO - Pintura de faixa zebrada e demarcação de vagas na cor branco, com tinta para piso, marca Sherwin Williams, linha novacor piso premium ou equivalente</t>
  </si>
  <si>
    <t xml:space="preserve"> 1.4.2.5 </t>
  </si>
  <si>
    <t xml:space="preserve">PINTURA TEXTURA MURETAS - Aplicação manual de pintura com tinta texturizada acrílica, marca Suvinil, Coral ou outra equivalente em muretas, inclusive mureta medição ENEL</t>
  </si>
  <si>
    <t xml:space="preserve"> 1.4.2.6 </t>
  </si>
  <si>
    <t xml:space="preserve">PINTURA METÁLICA POSTES DE ILUMINAÇÃO - Pintura dos postes de iluminação em esmalte sintético na cor platina, acabamento alto brilho, linha Coralit, marca Coral ou equivalente, sobre fundo antiferrugem</t>
  </si>
  <si>
    <t xml:space="preserve"> 1.4.2.7 </t>
  </si>
  <si>
    <t xml:space="preserve">PINTURA METÁLICA PORTA ABRIGO DE GÁS - Pintura esmalte sintético na cor platina, acabamento alto brilho, linha Coralit, marca Coral ou equivalente, sobre fundo antiferrugem</t>
  </si>
  <si>
    <t xml:space="preserve"> 1.4.3 </t>
  </si>
  <si>
    <t xml:space="preserve">LUZIÂNIA - IMPLANTAÇÃO - Paisagismo</t>
  </si>
  <si>
    <t xml:space="preserve"> 1.4.3.1 </t>
  </si>
  <si>
    <t xml:space="preserve">Zoysia japonica - grama esmeralda</t>
  </si>
  <si>
    <t xml:space="preserve"> 1.4.3.2 </t>
  </si>
  <si>
    <t xml:space="preserve">Plantio de mini ixora com fornecimento, h=30cm</t>
  </si>
  <si>
    <t xml:space="preserve"> 1.4.3.3 </t>
  </si>
  <si>
    <t xml:space="preserve">Cyca revoluta - Cica - 80cm</t>
  </si>
  <si>
    <t xml:space="preserve"> 1.4.3.4 </t>
  </si>
  <si>
    <t xml:space="preserve">Plantio de Palmeira fênix com fornecimento, h=150cm</t>
  </si>
  <si>
    <t xml:space="preserve"> 1.4.3.5 </t>
  </si>
  <si>
    <t xml:space="preserve">Serviço de retirada de vegetação invasora nos canteiros e entre os blocos do piso intertravado</t>
  </si>
  <si>
    <t xml:space="preserve"> 2 </t>
  </si>
  <si>
    <t xml:space="preserve">CONCLUSÃO OBRA VALPARAÍSO</t>
  </si>
  <si>
    <t xml:space="preserve"> 2.1 </t>
  </si>
  <si>
    <t xml:space="preserve">VALPARAÍSO - SERVIÇOS INICIAIS E ADMINISTRAÇÃO DA OBRA</t>
  </si>
  <si>
    <t xml:space="preserve"> 2.1.1 </t>
  </si>
  <si>
    <t xml:space="preserve"> 2.1.2 </t>
  </si>
  <si>
    <t xml:space="preserve"> 2.1.3 </t>
  </si>
  <si>
    <t xml:space="preserve"> 2.1.4 </t>
  </si>
  <si>
    <t xml:space="preserve"> 2.1.5 </t>
  </si>
  <si>
    <t xml:space="preserve"> 2.2 </t>
  </si>
  <si>
    <t xml:space="preserve">VALPARAÍSO - TELHADOS</t>
  </si>
  <si>
    <t xml:space="preserve"> 2.2.1 </t>
  </si>
  <si>
    <t xml:space="preserve">VALPARAÍSO - TELHADOS - TELHADO MARQUISE</t>
  </si>
  <si>
    <t xml:space="preserve"> 2.2.1.1 </t>
  </si>
  <si>
    <t xml:space="preserve">Retirada de reboco na platibanda frontal, região delimitada pelos dois volumes de pilares nas extremidades de painel</t>
  </si>
  <si>
    <t xml:space="preserve"> 2.2.1.2 </t>
  </si>
  <si>
    <t xml:space="preserve">Abertura de espaço para execução de encunhamento na alvenaria da platibanda frontal, acima da marquise circular, trecho delimitado pelos dois volumes de pilares existentes nas extremidades do painel da platibanda, altura de aprox. 18cm</t>
  </si>
  <si>
    <t xml:space="preserve"> 2.2.1.3 </t>
  </si>
  <si>
    <t xml:space="preserve">Execução de ecunhamento (aperto) de alvenaria feito com tijolos maciços, conforme especificações, em alvenaria na região da platibanda frontal, acima da marquise circular</t>
  </si>
  <si>
    <t xml:space="preserve"> 2.2.1.4 </t>
  </si>
  <si>
    <t xml:space="preserve">Chapisco com argamassa traço 1:3 aplicado em alvenaria</t>
  </si>
  <si>
    <t xml:space="preserve"> 2.2.1.5 </t>
  </si>
  <si>
    <t xml:space="preserve">Reboco com argamassa traço 1:2:8 aplicado em alvenaria</t>
  </si>
  <si>
    <t xml:space="preserve"> 2.2.1.6 </t>
  </si>
  <si>
    <t xml:space="preserve">Enchimento de alvenaria executado com tijolos cerâmicos maciços de 5x10x20cm, espessura 5cm</t>
  </si>
  <si>
    <t xml:space="preserve"> 2.2.1.7 </t>
  </si>
  <si>
    <t xml:space="preserve">Reinstalação de rufo de chapa metálica retirado para execução dos serviços no telhado</t>
  </si>
  <si>
    <t xml:space="preserve"> 2.2.1.8 </t>
  </si>
  <si>
    <t xml:space="preserve">Rufo complementar de chapa galvanizada - em substituição às peças que compôem as extremidades do rufo existente, a partir dos volumes dos pilares até a calha e a ser chumbado na platibanda por meio de corte com maquita</t>
  </si>
  <si>
    <t xml:space="preserve"> 2.2.1.9 </t>
  </si>
  <si>
    <t xml:space="preserve">Remoção de telhas trapezoidais tipo sanduíche para possibilitar realização dos serviços no telhado e para posterior reinstalação</t>
  </si>
  <si>
    <t xml:space="preserve"> 2.2.1.10 </t>
  </si>
  <si>
    <t xml:space="preserve">Reinstalação de telhas trapezoidais tipo sanduíche retiradas para execução dos serviços do telhado</t>
  </si>
  <si>
    <t xml:space="preserve"> 2.2.2 </t>
  </si>
  <si>
    <t xml:space="preserve">VALPARAÍSO - TELHADOS - TELHADO BLOCO DE ATENDIMENTO</t>
  </si>
  <si>
    <t xml:space="preserve"> 2.2.2.1 </t>
  </si>
  <si>
    <t xml:space="preserve"> 2.2.2.2 </t>
  </si>
  <si>
    <t xml:space="preserve">Calha em chapa de aço galvanizado nº 24, desenvolvimento de 33cm, fornecimento e instalação</t>
  </si>
  <si>
    <t xml:space="preserve"> 2.2.2.3 </t>
  </si>
  <si>
    <t xml:space="preserve"> 2.2.2.4 </t>
  </si>
  <si>
    <t xml:space="preserve">Rufo em chapa de aço galvanizado nº 24, corte 25cm, instalado por meio de chumbamento em corte na platibanda feito por maquita</t>
  </si>
  <si>
    <t xml:space="preserve"> 2.3 </t>
  </si>
  <si>
    <t xml:space="preserve">VALPARAÍSO - BLOCO ATENDIMENTO</t>
  </si>
  <si>
    <t xml:space="preserve"> 2.3.1 </t>
  </si>
  <si>
    <t xml:space="preserve">VALPARAÍSO - BLOCO ATENDIMENTO - Serralheria</t>
  </si>
  <si>
    <t xml:space="preserve"> 2.3.1.1 </t>
  </si>
  <si>
    <t xml:space="preserve"> 2.3.1.2 </t>
  </si>
  <si>
    <t xml:space="preserve">P4 - Porta metálica de abrir, 94x275cm (folha de 90cm), em perfil industrial (metalon), requadro de 90x30mm, vedação em chapa frisada, com frisos de 1x1cm, portal/batente em perfil requadro 14cm, com dobradiças (seguir projeto)</t>
  </si>
  <si>
    <t xml:space="preserve"> 2.3.1.3 </t>
  </si>
  <si>
    <t xml:space="preserve">Paineis PA1 e PA2 formados por perfis de aço ST 50X50mm #1,5mm e ST 20x20mm #1,5mm, fixados ao piso e/ou parede conforme projeto</t>
  </si>
  <si>
    <t xml:space="preserve"> 2.3.2 </t>
  </si>
  <si>
    <t xml:space="preserve">VALPARAÍSO - BLOCO ATENDIMENTO - Pinturas</t>
  </si>
  <si>
    <t xml:space="preserve"> 2.3.2.1 </t>
  </si>
  <si>
    <t xml:space="preserve">METÁLICA - PAINÉIS - Pintura dos paineis metálicos PA1/PA2 cor platina, com esmalte sintético acabamento acetinado, DUAS DEMÃOS</t>
  </si>
  <si>
    <t xml:space="preserve"> 2.3.2.2 </t>
  </si>
  <si>
    <t xml:space="preserve">METÁLICA GRADES - Pintura de grades metálicas de barra chata e cantoneiras, DUAS DEMÃOS (G1, G2, G3, G4, G5, G6, G7 e G8)</t>
  </si>
  <si>
    <t xml:space="preserve"> 2.3.2.3 </t>
  </si>
  <si>
    <t xml:space="preserve">METÁLICA PORTA - Pintura da porta metálica nova em chapa frisada - Porta P3</t>
  </si>
  <si>
    <t xml:space="preserve"> 2.3.2.4 </t>
  </si>
  <si>
    <t xml:space="preserve">PINTURA PAREDE - TINTA ACRÍLICA - Pintura de paredes com tinta acrílica, na cor branco gelo, marca Suvinil, Coral, Sherwin Williams ou equivalente, acabamento acetinado - duas demãos</t>
  </si>
  <si>
    <t xml:space="preserve"> 2.3.2.5 </t>
  </si>
  <si>
    <t xml:space="preserve">EXTERNO - SELADOR -Aplicação de fundo selador acrílico em paredes externas- pano de fachada, platibanda região acima da marquise circular</t>
  </si>
  <si>
    <t xml:space="preserve"> 2.3.2.6 </t>
  </si>
  <si>
    <t xml:space="preserve">PAREDE - EMASSAMENTO ACRÍLICO - Emassamento acrílico em paredes - duas demãos, inclui lixamento</t>
  </si>
  <si>
    <t xml:space="preserve"> 2.3.2.7 </t>
  </si>
  <si>
    <t xml:space="preserve">PAREDES EXTERNAS - TEXTURA - Aplicação de textura acrílica com rolo para textura média, Suvinil ou equivalente, cor branco gelo - em toda a parte da fachada frontal a ser reparada mais correções isoladas</t>
  </si>
  <si>
    <t xml:space="preserve"> 2.3.2.8 </t>
  </si>
  <si>
    <t xml:space="preserve">TETO - EMASSAMENTO PVA - Emassamento PVA em laje (e forro) em duas demãos, inclui lixamento</t>
  </si>
  <si>
    <t xml:space="preserve"> 2.3.2.9 </t>
  </si>
  <si>
    <t xml:space="preserve">TETO - TINTA PVA - Pintura em teto com tinta látex PVA cor branco neve, acabamento fosco, marca Suvinil, Coral, Sherwin Williams ou equivalente - duas demãos</t>
  </si>
  <si>
    <t xml:space="preserve"> 2.3.3 </t>
  </si>
  <si>
    <t xml:space="preserve">VALPARAÍSO - BLOCO ATENDIMENTO - Serviços Diversos</t>
  </si>
  <si>
    <t xml:space="preserve"> 2.3.3.1 </t>
  </si>
  <si>
    <t xml:space="preserve">Barra de Apoio em alumínio escovado (Puxador), comprimento 40cm, fixado na porta de alumínio, madeira ou parede - Fornecimento e Instalação</t>
  </si>
  <si>
    <t xml:space="preserve"> 2.3.3.2 </t>
  </si>
  <si>
    <t xml:space="preserve"> 2.3.3.3 </t>
  </si>
  <si>
    <t xml:space="preserve">Conjunto maçaneta e fechadura Arouca, linha nova perfil metálico, cód 160975-Z, ou equivalente, acabamento inox</t>
  </si>
  <si>
    <t xml:space="preserve"> 2.3.3.4 </t>
  </si>
  <si>
    <t xml:space="preserve"> 2.3.3.5 </t>
  </si>
  <si>
    <t xml:space="preserve"> 2.3.3.6 </t>
  </si>
  <si>
    <t xml:space="preserve"> 2.3.3.7 </t>
  </si>
  <si>
    <t xml:space="preserve"> 2.3.3.8 </t>
  </si>
  <si>
    <t xml:space="preserve">Letreiro em aço inox escovado instalado, com os dizeres "EDIFÍCIO DRa. MARIVÂNIA PALMEIRA DE OLIVEIRA FERES", fonte Arial, caixa alta, 35 letras, 20cm de altura, profundidade de 2,5cm e de acordo com as demais especificações do projeto.</t>
  </si>
  <si>
    <t xml:space="preserve"> 2.3.3.9 </t>
  </si>
  <si>
    <t xml:space="preserve"> 2.3.3.10 </t>
  </si>
  <si>
    <t xml:space="preserve">Substituição das fechaduras de todas as portas de alumínio tipo veneziana (5un) - Fechadura marca Arouca ou equivalente, linha Nova Perfil Metálico, cód. 160975-Z, acabamento cromado</t>
  </si>
  <si>
    <t xml:space="preserve"> 2.3.3.11 </t>
  </si>
  <si>
    <t xml:space="preserve">Mudança de posição de unidade condensadora  de ar condicionado de 18000 BTU'S para distância aproximada de 3m à esquerda, sem modificar a altura (2,70m)</t>
  </si>
  <si>
    <t xml:space="preserve"> 2.3.3.12 </t>
  </si>
  <si>
    <t xml:space="preserve">Mudança de posição de caixa de passagem de instalação elétrica para o lado inverso da parede</t>
  </si>
  <si>
    <t xml:space="preserve"> 2.3.3.13 </t>
  </si>
  <si>
    <t xml:space="preserve">Retirada de portas e janelas de alumínio e vidro</t>
  </si>
  <si>
    <t xml:space="preserve"> 2.3.3.14 </t>
  </si>
  <si>
    <t xml:space="preserve"> 2.3.4 </t>
  </si>
  <si>
    <t xml:space="preserve">VALPARAÍSO - BLOCO ATENDIMENTO - Sinalização visual</t>
  </si>
  <si>
    <t xml:space="preserve"> 2.3.4.1 </t>
  </si>
  <si>
    <t xml:space="preserve"> 2.3.4.2 </t>
  </si>
  <si>
    <t xml:space="preserve"> 2.3.4.3 </t>
  </si>
  <si>
    <t xml:space="preserve">PP1 a PP9 - Placas em ACM na cor azul com textos em branco. Texto em arial, caixa alta, dimensões das letras de 2 cm, impresso sobre a placa por meio de pintura UV - tamanho 25x8cm, esp. 3mm</t>
  </si>
  <si>
    <t xml:space="preserve"> 2.3.4.4 </t>
  </si>
  <si>
    <t xml:space="preserve"> 2.3.4.5 </t>
  </si>
  <si>
    <t xml:space="preserve"> 2.3.4.6 </t>
  </si>
  <si>
    <t xml:space="preserve"> 2.3.4.7 </t>
  </si>
  <si>
    <t xml:space="preserve"> 2.3.4.8 </t>
  </si>
  <si>
    <t xml:space="preserve">PC - Placas em alumínio na cor natural com texto em caixa alta, em pitura UV, de 5 a 7mm, com simbologia em braille, fixado com fita adesiva na face superior do prolongamento do corrimão, tamanho 10x3cm, esp. 1mm</t>
  </si>
  <si>
    <t xml:space="preserve"> 2.3.4.9 </t>
  </si>
  <si>
    <t xml:space="preserve">PE - Placas em aço galvanizado com pintura automotiva, sob fundo preparador para superfície galvanizada, na cor branco. Texto e pictograma nas cores preto, azul e vermelho., conforme indicação de detalhes, tamanho 50x70cm. Instaladas nos estacionamentos interno e externo,  com tubo de aço galvanizado e sapata de concreto</t>
  </si>
  <si>
    <t xml:space="preserve"> 2.4 </t>
  </si>
  <si>
    <t xml:space="preserve">VALPARAÍSO - BLOCO DE APOIO</t>
  </si>
  <si>
    <t xml:space="preserve"> 2.4.1 </t>
  </si>
  <si>
    <t xml:space="preserve"> 2.4.2 </t>
  </si>
  <si>
    <t xml:space="preserve"> 2.4.3 </t>
  </si>
  <si>
    <t xml:space="preserve">SERRALHERIA - Porta de abrir-P5, 86x210cm (folha de 80cm), em perfil industrial (metalon), requadro de 90x30mm, vedação em chapa frisada, com frisos de 1x1cm, portal/batente em perfil requadro 14cm, com dobradiças (seguir projeto)</t>
  </si>
  <si>
    <t xml:space="preserve"> 2.4.4 </t>
  </si>
  <si>
    <t xml:space="preserve"> 2.4.5 </t>
  </si>
  <si>
    <t xml:space="preserve"> 2.4.6 </t>
  </si>
  <si>
    <t xml:space="preserve"> 2.4.7 </t>
  </si>
  <si>
    <t xml:space="preserve"> 2.4.8 </t>
  </si>
  <si>
    <t xml:space="preserve"> 2.4.9 </t>
  </si>
  <si>
    <t xml:space="preserve">PINTURA METÁLICA PORTAS - Pintura das portas metálicas novas em chapa frisada - Portas P5</t>
  </si>
  <si>
    <t xml:space="preserve"> 2.4.10 </t>
  </si>
  <si>
    <t xml:space="preserve"> 2.4.11 </t>
  </si>
  <si>
    <t xml:space="preserve"> 2.5 </t>
  </si>
  <si>
    <t xml:space="preserve">VALPARAÍSO - IMPLANTAÇÃO</t>
  </si>
  <si>
    <t xml:space="preserve"> 2.5.1 </t>
  </si>
  <si>
    <t xml:space="preserve">VALPARAÍSO - IMPLANTAÇÃO - Correção da rampa de entrada</t>
  </si>
  <si>
    <t xml:space="preserve"> 2.5.1.1 </t>
  </si>
  <si>
    <t xml:space="preserve">Demolição de piso vassourado de concreto com o objetivo de ajustar a inclinação da rampa conforme especificações</t>
  </si>
  <si>
    <t xml:space="preserve"> 2.5.1.2 </t>
  </si>
  <si>
    <t xml:space="preserve">Refazimento do piso da rampa de entrada de pedestres com concreto acabamento vassourado  com a inclinação indicada em projeto, espessura 7cm</t>
  </si>
  <si>
    <t xml:space="preserve">m³</t>
  </si>
  <si>
    <t xml:space="preserve"> 2.5.1.3 </t>
  </si>
  <si>
    <t xml:space="preserve">Piso ladrilho hidráulico colorido modelo tátil (alerta e/ou direcional)</t>
  </si>
  <si>
    <t xml:space="preserve"> 2.5.2 </t>
  </si>
  <si>
    <t xml:space="preserve">VALPARAÍSO - IMPLANTAÇÃO - Correções nos gradis frontais do prédio</t>
  </si>
  <si>
    <t xml:space="preserve"> 2.5.2.1 </t>
  </si>
  <si>
    <t xml:space="preserve">Aplicação de pintura anticorrosiva  nas regiões a serem reparadas nos painéis métálicos</t>
  </si>
  <si>
    <t xml:space="preserve"> 2.5.2.2 </t>
  </si>
  <si>
    <t xml:space="preserve">Aplicação de adesivo estrutural à base de resina epóxi bicomponente (massa plástica) nas regiões das costuras dos montantes do gradil  bem como nos nichos e aberturas existentes nos pontos de solda principalmente nos encontros dos painéis com o montante</t>
  </si>
  <si>
    <t xml:space="preserve">KG</t>
  </si>
  <si>
    <t xml:space="preserve"> 2.5.2.3 </t>
  </si>
  <si>
    <t xml:space="preserve">Lixamento manual e/ou com disco conforme necessário para retirar todos os resíduos de oxidação e carepa dos gradis, principalmente nas linhas de costura dos montantes bem como nos pontos de solda nos encontros dos painéis com o montante</t>
  </si>
  <si>
    <t xml:space="preserve"> 2.5.3 </t>
  </si>
  <si>
    <t xml:space="preserve">VALPARAÍSO - IMPLANTAÇÃO - Serviços Diversos</t>
  </si>
  <si>
    <t xml:space="preserve"> 2.5.3.1 </t>
  </si>
  <si>
    <t xml:space="preserve">Placa de estacionamento (PE), de sinalização vertical, de 50x70cm, em aço galvanizado com pintura automotiva nas cores preta, azul e vermelho conforme indicação de detalhes, inclui tubo de aço galvanizado 2"</t>
  </si>
  <si>
    <t xml:space="preserve"> 2.5.3.2 </t>
  </si>
  <si>
    <t xml:space="preserve"> 2.5.3.3 </t>
  </si>
  <si>
    <t xml:space="preserve"> 2.5.3.4 </t>
  </si>
  <si>
    <t xml:space="preserve">Guarda-corpo e corrimão em perfil industrial, seção circular, ∅=1,1/2" e de 1", e=1,5mm, conforme projeto de arquitetura, fixação por meio de chumbamento ao piso</t>
  </si>
  <si>
    <t xml:space="preserve"> 2.5.3.5 </t>
  </si>
  <si>
    <t xml:space="preserve">Grelha para tráfego de veículos com requadro independente, feita de barras de ferro chato ST 3/4"x3/16" (1,9x0,47cm) e o requadro de cantoneira abas iguais de 7/8" (2,22cm) e espessura 1/8" (0,31cm). Barras espaçadas de 3cm entre uma e outra.</t>
  </si>
  <si>
    <t xml:space="preserve"> 2.5.4 </t>
  </si>
  <si>
    <t xml:space="preserve">VALPARAÍSO - IMPLANTAÇÃO - Pintura</t>
  </si>
  <si>
    <t xml:space="preserve"> 2.5.4.1 </t>
  </si>
  <si>
    <t xml:space="preserve">METÁLICA - GRADIL FRONTAL - Repintura com esmalte sintético cor platina, do gradil frontal do prédio nos trechos onde foram feitos reparos e no portão de veículos</t>
  </si>
  <si>
    <t xml:space="preserve"> 2.5.4.2 </t>
  </si>
  <si>
    <t xml:space="preserve"> 2.5.4.3</t>
  </si>
  <si>
    <t xml:space="preserve">METÁLICA - GUARDA CORPO E CORRIMÃO - Pintura com esmalte sintético de guarda corpo e corrimãos</t>
  </si>
  <si>
    <t xml:space="preserve"> 2.5.5 </t>
  </si>
  <si>
    <t xml:space="preserve">VALPARAÍSO - IMPLANTAÇÃO - Paisagismo</t>
  </si>
  <si>
    <t xml:space="preserve"> 2.5.5.1 </t>
  </si>
  <si>
    <t xml:space="preserve"> 2.5.5.2 </t>
  </si>
  <si>
    <t xml:space="preserve"> 2.5.5.3 </t>
  </si>
  <si>
    <t xml:space="preserve">Strelitzia reginae - Ave do Paraíso - 1m</t>
  </si>
  <si>
    <t xml:space="preserve"> 2.5.5.4 </t>
  </si>
  <si>
    <t xml:space="preserve">Plantio de Agave Dragão com fornecimento, h=50cm</t>
  </si>
  <si>
    <t xml:space="preserve"> 2.5.5.5 </t>
  </si>
  <si>
    <t xml:space="preserve">TOTAL GERAL</t>
  </si>
  <si>
    <t xml:space="preserve">Declaramos, em relação à planilha orçamentária apresentada, haver compatibilidade entre quantitativos e custos constantes na referida planilha com os quantitativos do projeto de engenharia e os custos do SINAPI ou do previsto no Art. 2º da Resolução </t>
  </si>
  <si>
    <t xml:space="preserve">nº 114/2010 do Conselho Nacional de Justiça.</t>
  </si>
  <si>
    <t xml:space="preserve">Goiânia 04 de julho de 2023.</t>
  </si>
  <si>
    <t xml:space="preserve">Responsável pela parte elétrica e lógica</t>
  </si>
  <si>
    <t xml:space="preserve">Responsável técnico</t>
  </si>
  <si>
    <t xml:space="preserve">Eng. Civil Marcos Paulo Barbosa</t>
  </si>
  <si>
    <t xml:space="preserve">Analista Judiciário</t>
  </si>
  <si>
    <t xml:space="preserve">CREA nº 10148/D-GO</t>
  </si>
  <si>
    <t xml:space="preserve">             JUSTIÇA ELEITORAL</t>
  </si>
  <si>
    <t xml:space="preserve">                       Tribunal Regional Eleitoral de Goiás</t>
  </si>
  <si>
    <t xml:space="preserve">CRONOGRAMA FÍSICO-FINANCEIRO</t>
  </si>
  <si>
    <t xml:space="preserve">PRAZO DA OBRA: 60 DIAS</t>
  </si>
  <si>
    <t xml:space="preserve">colunas auxiliares para simples conferencia</t>
  </si>
  <si>
    <t xml:space="preserve">Não imprimir</t>
  </si>
  <si>
    <t xml:space="preserve">VALOR DO ITEM</t>
  </si>
  <si>
    <t xml:space="preserve">30 DIAS - 1ª Parcela</t>
  </si>
  <si>
    <t xml:space="preserve">60 DIAS - Rec. Prov.</t>
  </si>
  <si>
    <t xml:space="preserve">80DIAS - Rec. Def.</t>
  </si>
  <si>
    <t xml:space="preserve">R$</t>
  </si>
  <si>
    <t xml:space="preserve">% a executar</t>
  </si>
  <si>
    <t xml:space="preserve">Valor (R$)</t>
  </si>
  <si>
    <t xml:space="preserve"> 3.9.1 </t>
  </si>
  <si>
    <t xml:space="preserve"> 3.9.2 </t>
  </si>
  <si>
    <t xml:space="preserve">Pleomele Reflexa - Dracena Malaia - 1m</t>
  </si>
  <si>
    <t xml:space="preserve"> 3.9.3 </t>
  </si>
  <si>
    <t xml:space="preserve">Dietes bicolor - Moréia - 50cm</t>
  </si>
  <si>
    <t xml:space="preserve"> 3.9.4 </t>
  </si>
  <si>
    <t xml:space="preserve"> 3.9.5 </t>
  </si>
  <si>
    <t xml:space="preserve">Trandescantia pallida  "purpurea" - Trapoeraba roxa - forração</t>
  </si>
  <si>
    <t xml:space="preserve"> 3.9.6 </t>
  </si>
  <si>
    <t xml:space="preserve">Liriopi spicata - Liriopi - forração</t>
  </si>
  <si>
    <t xml:space="preserve"> 3.9.7 </t>
  </si>
  <si>
    <t xml:space="preserve">Arachis repens - grama amendoim - forração</t>
  </si>
  <si>
    <t xml:space="preserve"> 3.9.8 </t>
  </si>
  <si>
    <t xml:space="preserve"> 3.9.9 </t>
  </si>
  <si>
    <t xml:space="preserve">Limitador de canteiro</t>
  </si>
  <si>
    <t xml:space="preserve"> 3.9.10 </t>
  </si>
  <si>
    <t xml:space="preserve">Adubo para plantio</t>
  </si>
  <si>
    <t xml:space="preserve"> 3.9.11 </t>
  </si>
  <si>
    <t xml:space="preserve">Substrato para plantio</t>
  </si>
  <si>
    <t xml:space="preserve">Total cumulativo</t>
  </si>
  <si>
    <t xml:space="preserve">TOTAL </t>
  </si>
  <si>
    <t xml:space="preserve">Goiânia, 04 de julho de 2023.</t>
  </si>
  <si>
    <t xml:space="preserve">Analista Judiciário - Esp. Engenharia</t>
  </si>
  <si>
    <t xml:space="preserve">DEMONSTRATIVO DO B.D.I.</t>
  </si>
  <si>
    <t xml:space="preserve">Conclusão das obras de reforma</t>
  </si>
  <si>
    <t xml:space="preserve">Cartórios eleitorias de Luziânia e Valparaíso</t>
  </si>
  <si>
    <t xml:space="preserve">    % INCIDENTE</t>
  </si>
  <si>
    <t xml:space="preserve">1</t>
  </si>
  <si>
    <t xml:space="preserve">ADMINISTRACAO CENTRAL  (AC)</t>
  </si>
  <si>
    <t xml:space="preserve">1.1</t>
  </si>
  <si>
    <t xml:space="preserve">FOLHA DE PAGAMENTO E ENCARGOS SOCIAIS</t>
  </si>
  <si>
    <t xml:space="preserve">1.1.1</t>
  </si>
  <si>
    <t xml:space="preserve">Diretoria incl. secretarias</t>
  </si>
  <si>
    <t xml:space="preserve">1.1.2</t>
  </si>
  <si>
    <t xml:space="preserve">Depto. de Suprimentos e Compras</t>
  </si>
  <si>
    <t xml:space="preserve">1.1.3</t>
  </si>
  <si>
    <t xml:space="preserve">Depto. Finan. incl. tesouraria/contabilidade</t>
  </si>
  <si>
    <t xml:space="preserve">1.1.4</t>
  </si>
  <si>
    <t xml:space="preserve">Depto. Juridico</t>
  </si>
  <si>
    <t xml:space="preserve">1.1.5</t>
  </si>
  <si>
    <t xml:space="preserve">Depto. Planejamento e Orcamento</t>
  </si>
  <si>
    <t xml:space="preserve">1.1.6</t>
  </si>
  <si>
    <t xml:space="preserve">Depto. Administrativo</t>
  </si>
  <si>
    <t xml:space="preserve">1.2</t>
  </si>
  <si>
    <t xml:space="preserve">INSTALACOES E DESPESAS DIVERSAS</t>
  </si>
  <si>
    <t xml:space="preserve">1.2.1</t>
  </si>
  <si>
    <t xml:space="preserve">Taxa de condominio do predio do escritorio</t>
  </si>
  <si>
    <t xml:space="preserve">1.2.2</t>
  </si>
  <si>
    <t xml:space="preserve">Seguro do escritorio do deposito</t>
  </si>
  <si>
    <t xml:space="preserve">1.2.3</t>
  </si>
  <si>
    <t xml:space="preserve">Moveis e Utensilios</t>
  </si>
  <si>
    <t xml:space="preserve">1.2.4</t>
  </si>
  <si>
    <t xml:space="preserve">Taxas e licencas de funcionamento</t>
  </si>
  <si>
    <t xml:space="preserve">1.2.5</t>
  </si>
  <si>
    <t xml:space="preserve">Material de consumo (Escrit./limpeza/higiene)</t>
  </si>
  <si>
    <t xml:space="preserve">1.2.6</t>
  </si>
  <si>
    <t xml:space="preserve">Consumo de energia</t>
  </si>
  <si>
    <t xml:space="preserve">1.2.7</t>
  </si>
  <si>
    <t xml:space="preserve">Despesas com telefone</t>
  </si>
  <si>
    <t xml:space="preserve">SUB-TOTAL  (AC) ......................................</t>
  </si>
  <si>
    <t xml:space="preserve">DESPESAS DIVERSAS</t>
  </si>
  <si>
    <t xml:space="preserve">2.1</t>
  </si>
  <si>
    <t xml:space="preserve">Riscos e Imprevistos ( R )</t>
  </si>
  <si>
    <t xml:space="preserve">2.2</t>
  </si>
  <si>
    <t xml:space="preserve">Garantia de obra (G)</t>
  </si>
  <si>
    <t xml:space="preserve">2.3</t>
  </si>
  <si>
    <t xml:space="preserve">Seguros (S)</t>
  </si>
  <si>
    <t xml:space="preserve">SUB-TOTAL......................................</t>
  </si>
  <si>
    <t xml:space="preserve">DESPESAS FINANCEIRAS  (DF)</t>
  </si>
  <si>
    <t xml:space="preserve">3.1</t>
  </si>
  <si>
    <t xml:space="preserve">Despesas financeira</t>
  </si>
  <si>
    <t xml:space="preserve">IMPOSTOS E TAXAS  (I)</t>
  </si>
  <si>
    <t xml:space="preserve">4.1</t>
  </si>
  <si>
    <t xml:space="preserve">PIS</t>
  </si>
  <si>
    <t xml:space="preserve">CÁLCULO ISS</t>
  </si>
  <si>
    <t xml:space="preserve">4.2</t>
  </si>
  <si>
    <t xml:space="preserve">COFINS</t>
  </si>
  <si>
    <t xml:space="preserve">VALOR TOTAL OBRA SEM BDI</t>
  </si>
  <si>
    <t xml:space="preserve">4.3</t>
  </si>
  <si>
    <t xml:space="preserve">Imposto sobre serviços - ISS</t>
  </si>
  <si>
    <t xml:space="preserve">VALOR TOTAL MÃO DE OBRA SEM BDI</t>
  </si>
  <si>
    <t xml:space="preserve">4.4</t>
  </si>
  <si>
    <t xml:space="preserve">CPRB (conf. Acórdão TCU nº 2293/2013-Plenário)</t>
  </si>
  <si>
    <t xml:space="preserve">PERCENTUAL DE MÃO DE OBRA:</t>
  </si>
  <si>
    <t xml:space="preserve">SUB-TOTAL  (I) ......................................</t>
  </si>
  <si>
    <t xml:space="preserve">ALÍQUOTA MUNICÍPIO AP. DE GYN</t>
  </si>
  <si>
    <t xml:space="preserve">PERCENTUAL ISS</t>
  </si>
  <si>
    <t xml:space="preserve">LUCRO OU BONIFICACAO   (L)</t>
  </si>
  <si>
    <t xml:space="preserve">5.1</t>
  </si>
  <si>
    <t xml:space="preserve">Remuneração bruta do construtor</t>
  </si>
  <si>
    <t xml:space="preserve">Goiânia, 04 de junho de 2023.</t>
  </si>
  <si>
    <t xml:space="preserve">RESPONSÁVEL TÉCNICO </t>
  </si>
  <si>
    <t xml:space="preserve">ENG. CIVIL MARCOS PAULO BARBOSA</t>
  </si>
  <si>
    <t xml:space="preserve">CREA 10148/D-GO</t>
  </si>
  <si>
    <t xml:space="preserve">RELATÓRIO DE FONTES DOS PREÇOS</t>
  </si>
  <si>
    <t xml:space="preserve">Código</t>
  </si>
  <si>
    <t xml:space="preserve">Fonte do</t>
  </si>
  <si>
    <t xml:space="preserve">preço</t>
  </si>
  <si>
    <t xml:space="preserve"> 00010527 </t>
  </si>
  <si>
    <t xml:space="preserve">SINAPI</t>
  </si>
  <si>
    <t xml:space="preserve"> 00002707 </t>
  </si>
  <si>
    <t xml:space="preserve"> 00040818 </t>
  </si>
  <si>
    <t xml:space="preserve"> 00004813 </t>
  </si>
  <si>
    <t xml:space="preserve"> Decisão Plenária nº 1.457 CREA-GO </t>
  </si>
  <si>
    <t xml:space="preserve">Próprio</t>
  </si>
  <si>
    <t xml:space="preserve"> 90830 </t>
  </si>
  <si>
    <t xml:space="preserve"> 100402 </t>
  </si>
  <si>
    <t xml:space="preserve">AGETOP CIVIL</t>
  </si>
  <si>
    <t xml:space="preserve"> 100745 </t>
  </si>
  <si>
    <t xml:space="preserve"> 88489 </t>
  </si>
  <si>
    <t xml:space="preserve"> 88423 </t>
  </si>
  <si>
    <t xml:space="preserve"> Magazine Luiza 1 </t>
  </si>
  <si>
    <t xml:space="preserve"> 230174 </t>
  </si>
  <si>
    <t xml:space="preserve"> SEOPR Valpaluzi 3 cod 100867 adaptado </t>
  </si>
  <si>
    <t xml:space="preserve"> 100320 </t>
  </si>
  <si>
    <t xml:space="preserve"> Leroy Merlin junho 2023 1 </t>
  </si>
  <si>
    <t xml:space="preserve"> Leroy Merlin junho 2023 2 </t>
  </si>
  <si>
    <t xml:space="preserve"> 95547 </t>
  </si>
  <si>
    <t xml:space="preserve"> São Jorge Shopping da Construção 3501-2066 mar2023 </t>
  </si>
  <si>
    <t xml:space="preserve"> SEOPR Valpaluzi 4 cód 102184 </t>
  </si>
  <si>
    <t xml:space="preserve"> SEOPR Valpaluzi 5 cód 102184 adaptado </t>
  </si>
  <si>
    <t xml:space="preserve"> SEOPR Valpaluzi 6 cod 99861 adaptado </t>
  </si>
  <si>
    <t xml:space="preserve"> SEOPR Valpaluzi 7 cod 99861 adaptado </t>
  </si>
  <si>
    <t xml:space="preserve"> SEOPR Valpaluzi 8 cod 99861 adaptado </t>
  </si>
  <si>
    <t xml:space="preserve"> SEOPR Valpaluzi 9 cod 99861 adaptado </t>
  </si>
  <si>
    <t xml:space="preserve"> SEOPR Valpaluzi 10 cod 99861 adaptado </t>
  </si>
  <si>
    <t xml:space="preserve"> SEOPR Valpaluzi 11 cod 99861 adaptado </t>
  </si>
  <si>
    <t xml:space="preserve"> SEOPR Valpaluzi 12 cod 99861 adaptado </t>
  </si>
  <si>
    <t xml:space="preserve"> SEOPR Valpaluzi 13 cod 99861 adaptado </t>
  </si>
  <si>
    <t xml:space="preserve"> 84952 </t>
  </si>
  <si>
    <t xml:space="preserve"> 100705 </t>
  </si>
  <si>
    <t xml:space="preserve"> 91341 </t>
  </si>
  <si>
    <t xml:space="preserve"> Art Alumínio Comunicação Visual - 3206-8812 jun/23 1 </t>
  </si>
  <si>
    <t xml:space="preserve"> Art Alumínio Comunicação Visual - 3206-8812 jun/23 2 </t>
  </si>
  <si>
    <t xml:space="preserve"> Art Alumínio Comunicação Visual - 3206-8812 jun/23 3 </t>
  </si>
  <si>
    <t xml:space="preserve"> Art Alumínio Comunicação Visual - 3206-8812 jun/23 4 </t>
  </si>
  <si>
    <t xml:space="preserve"> Art Alumínio Comunicação Visual - 3206-8812 jun/23 5 </t>
  </si>
  <si>
    <t xml:space="preserve"> Art Alumínio Comunicação Visual - 3206-8812 jun/23 6 </t>
  </si>
  <si>
    <t xml:space="preserve"> Art Alumínio Comunicação Visual - 3206-8812 jun/23 7 </t>
  </si>
  <si>
    <t xml:space="preserve"> Art Alumínio Comunicação Visual - 3206-8812 jun/23 8 </t>
  </si>
  <si>
    <t xml:space="preserve"> 97634 </t>
  </si>
  <si>
    <t xml:space="preserve"> 97663 </t>
  </si>
  <si>
    <t xml:space="preserve"> 87258 </t>
  </si>
  <si>
    <t xml:space="preserve"> SEOPR Valpaluzi 33 cod 95469 adaptado </t>
  </si>
  <si>
    <t xml:space="preserve"> SEOPR Valpaluzi 1 </t>
  </si>
  <si>
    <t xml:space="preserve"> 101094 </t>
  </si>
  <si>
    <t xml:space="preserve"> SEOPR APGYN 40 cód 11186; 88325 </t>
  </si>
  <si>
    <t xml:space="preserve"> 99821 </t>
  </si>
  <si>
    <t xml:space="preserve"> SEOPR Valpaluzi 31 cod 102164 + 100752 </t>
  </si>
  <si>
    <t xml:space="preserve"> 102164 </t>
  </si>
  <si>
    <t xml:space="preserve"> Módulo Móveis e Arquitetura 3210-6555 vplza </t>
  </si>
  <si>
    <t xml:space="preserve"> SEOPR APGYN 86 - 220917 adaptado </t>
  </si>
  <si>
    <t xml:space="preserve"> 91953 </t>
  </si>
  <si>
    <t xml:space="preserve"> 91955 </t>
  </si>
  <si>
    <t xml:space="preserve"> 91959 </t>
  </si>
  <si>
    <t xml:space="preserve"> 91967 </t>
  </si>
  <si>
    <t xml:space="preserve"> 95778 </t>
  </si>
  <si>
    <t xml:space="preserve"> 98307 </t>
  </si>
  <si>
    <t xml:space="preserve"> SEOPR APGYN 28 cód 180307 Agetop adaptado B </t>
  </si>
  <si>
    <t xml:space="preserve"> 230105 </t>
  </si>
  <si>
    <t xml:space="preserve"> 080572 </t>
  </si>
  <si>
    <t xml:space="preserve"> 86914 </t>
  </si>
  <si>
    <t xml:space="preserve"> 86919 </t>
  </si>
  <si>
    <t xml:space="preserve"> SEOPR Valpaluzi 16 cod 86937 adaptado </t>
  </si>
  <si>
    <t xml:space="preserve"> Leroy Merlin março 2023 1 </t>
  </si>
  <si>
    <t xml:space="preserve"> SEOPR Valpaluzi 28 cod 98685 adaptado </t>
  </si>
  <si>
    <t xml:space="preserve"> 95470 </t>
  </si>
  <si>
    <t xml:space="preserve"> 271608 </t>
  </si>
  <si>
    <t xml:space="preserve"> 100858 </t>
  </si>
  <si>
    <t xml:space="preserve"> 86910 </t>
  </si>
  <si>
    <t xml:space="preserve"> SEOPR APGYN 32 cód 37518; 88309; 100489 </t>
  </si>
  <si>
    <t xml:space="preserve"> 270501 </t>
  </si>
  <si>
    <t xml:space="preserve"> SEOPR Valpaluzi 35 cod 100320 adaptado </t>
  </si>
  <si>
    <t xml:space="preserve"> Módulo Móveis e Arquitetura 3210-6555 vplz b </t>
  </si>
  <si>
    <t xml:space="preserve"> 91884 </t>
  </si>
  <si>
    <t xml:space="preserve"> 91914 </t>
  </si>
  <si>
    <t xml:space="preserve"> 91926 </t>
  </si>
  <si>
    <t xml:space="preserve"> 95727 </t>
  </si>
  <si>
    <t xml:space="preserve"> 95779 </t>
  </si>
  <si>
    <t xml:space="preserve"> 95787 </t>
  </si>
  <si>
    <t xml:space="preserve"> 95795 </t>
  </si>
  <si>
    <t xml:space="preserve"> 92006 </t>
  </si>
  <si>
    <t xml:space="preserve"> SEOPR Valpaluzi 17 cod 99861 adaptado </t>
  </si>
  <si>
    <t xml:space="preserve"> SEOPR APGYN 67 cod 99861 adaptado </t>
  </si>
  <si>
    <t xml:space="preserve"> 102500 </t>
  </si>
  <si>
    <t xml:space="preserve"> Casa Jardim Paisagismo - (62) 3091-4404/ 98205-0118 </t>
  </si>
  <si>
    <t xml:space="preserve"> Camargo Garden 61-99632-9217 jun/23 3 </t>
  </si>
  <si>
    <t xml:space="preserve"> Casa Jardim Paisagismo - (62) 3091-4404/ 98205-0110 </t>
  </si>
  <si>
    <t xml:space="preserve"> Camargo Garden 61-99632-9217 jun/23 2 </t>
  </si>
  <si>
    <t xml:space="preserve"> 88316 </t>
  </si>
  <si>
    <t xml:space="preserve"> 97631 </t>
  </si>
  <si>
    <t xml:space="preserve"> 88309 </t>
  </si>
  <si>
    <t xml:space="preserve"> 93202 </t>
  </si>
  <si>
    <t xml:space="preserve"> 87893 </t>
  </si>
  <si>
    <t xml:space="preserve"> 87794 </t>
  </si>
  <si>
    <t xml:space="preserve"> SEOPR Valpaluzi 24 cod 101159 adaptado </t>
  </si>
  <si>
    <t xml:space="preserve"> SEOPR Valpaluzi 25 cod 94231 adaptado </t>
  </si>
  <si>
    <t xml:space="preserve"> 94231 </t>
  </si>
  <si>
    <t xml:space="preserve"> 97647 </t>
  </si>
  <si>
    <t xml:space="preserve"> SEOPR Valpaluzi 26 cod 94216 adaptado </t>
  </si>
  <si>
    <t xml:space="preserve"> 94227 </t>
  </si>
  <si>
    <t xml:space="preserve"> SEOPR APGYN 26 cód 180307 Agetop adaptado </t>
  </si>
  <si>
    <t xml:space="preserve"> SEOPR Valpaluzi 27 cod 99861 adaptado </t>
  </si>
  <si>
    <t xml:space="preserve"> 88485 </t>
  </si>
  <si>
    <t xml:space="preserve"> 88497 </t>
  </si>
  <si>
    <t xml:space="preserve"> 261301 </t>
  </si>
  <si>
    <t xml:space="preserve"> 261307 </t>
  </si>
  <si>
    <t xml:space="preserve"> TAC Placas e Sinalização -  62- 98505-5210 e 62 - 99158-2155 -jun/23 </t>
  </si>
  <si>
    <t xml:space="preserve"> SEOPR Valpaluzi 32 cod 103247 adaptado </t>
  </si>
  <si>
    <t xml:space="preserve"> SEOPR Valpaluzi 34 cod 104479 adaptado </t>
  </si>
  <si>
    <t xml:space="preserve"> 97645 </t>
  </si>
  <si>
    <t xml:space="preserve"> Art Alumínio Comunicação Visual - 3206-8812 jun/23 9 </t>
  </si>
  <si>
    <t xml:space="preserve"> Art Alumínio Comunicação Visual - 3206-8812 jun/23 10 </t>
  </si>
  <si>
    <t xml:space="preserve"> SEOPR Valpaluzi 18 cód 180307 Agetop adaptado </t>
  </si>
  <si>
    <t xml:space="preserve"> 020117 </t>
  </si>
  <si>
    <t xml:space="preserve"> 94990 </t>
  </si>
  <si>
    <t xml:space="preserve"> 221126 </t>
  </si>
  <si>
    <t xml:space="preserve"> 98397 </t>
  </si>
  <si>
    <t xml:space="preserve"> 00000156 </t>
  </si>
  <si>
    <t xml:space="preserve"> 100717 </t>
  </si>
  <si>
    <t xml:space="preserve"> SEOPR APGYN 91- 98685 adaptadp </t>
  </si>
  <si>
    <t xml:space="preserve"> SEOPR Valpaluzi 22 cods 99837 + 99855 adaptados </t>
  </si>
  <si>
    <t xml:space="preserve"> SEOPR Valpaluzi 36 cod 99861 adaptado </t>
  </si>
  <si>
    <t xml:space="preserve"> Casa Jardim Paisagismo - (62) 3091-4404/ 98205-0113 </t>
  </si>
  <si>
    <t xml:space="preserve"> Camargo Garden 61-99632-9217 jun/23 1 </t>
  </si>
  <si>
    <t xml:space="preserve">Tabela SINAPI maio 2023</t>
  </si>
  <si>
    <t xml:space="preserve">Tabela Agetop maio 2023</t>
  </si>
  <si>
    <t xml:space="preserve">CURVA ABC DE SERVIÇOS</t>
  </si>
  <si>
    <t xml:space="preserve">PREÇO</t>
  </si>
  <si>
    <t xml:space="preserve">PARTICIPAÇÃO</t>
  </si>
</sst>
</file>

<file path=xl/styles.xml><?xml version="1.0" encoding="utf-8"?>
<styleSheet xmlns="http://schemas.openxmlformats.org/spreadsheetml/2006/main">
  <numFmts count="8">
    <numFmt numFmtId="164" formatCode="General"/>
    <numFmt numFmtId="165" formatCode="0.00"/>
    <numFmt numFmtId="166" formatCode="#,##0.00"/>
    <numFmt numFmtId="167" formatCode="0.00%"/>
    <numFmt numFmtId="168" formatCode="&quot;R$ &quot;#,##0.00"/>
    <numFmt numFmtId="169" formatCode="0;\-0;;@"/>
    <numFmt numFmtId="170" formatCode="#,##0.00_);\(#,##0.00\)"/>
    <numFmt numFmtId="171" formatCode="0.0000%"/>
  </numFmts>
  <fonts count="23">
    <font>
      <sz val="11"/>
      <name val="Arial"/>
      <family val="1"/>
      <charset val="1"/>
    </font>
    <font>
      <sz val="10"/>
      <name val="Arial"/>
      <family val="0"/>
    </font>
    <font>
      <sz val="10"/>
      <name val="Arial"/>
      <family val="0"/>
    </font>
    <font>
      <sz val="10"/>
      <name val="Arial"/>
      <family val="0"/>
    </font>
    <font>
      <sz val="11"/>
      <color rgb="FF000000"/>
      <name val="Calibri"/>
      <family val="2"/>
      <charset val="1"/>
    </font>
    <font>
      <sz val="10"/>
      <name val="Arial"/>
      <family val="2"/>
      <charset val="1"/>
    </font>
    <font>
      <sz val="10"/>
      <color rgb="FF000000"/>
      <name val="Verdana"/>
      <family val="2"/>
      <charset val="1"/>
    </font>
    <font>
      <sz val="16"/>
      <color rgb="FF7F7F7F"/>
      <name val="Verdana"/>
      <family val="2"/>
      <charset val="1"/>
    </font>
    <font>
      <b val="true"/>
      <sz val="10"/>
      <color rgb="FF000000"/>
      <name val="Verdana"/>
      <family val="2"/>
      <charset val="1"/>
    </font>
    <font>
      <b val="true"/>
      <sz val="10"/>
      <name val="Arial"/>
      <family val="2"/>
      <charset val="1"/>
    </font>
    <font>
      <sz val="18"/>
      <name val="Arial"/>
      <family val="2"/>
      <charset val="1"/>
    </font>
    <font>
      <sz val="10"/>
      <name val="Verdana"/>
      <family val="2"/>
      <charset val="1"/>
    </font>
    <font>
      <b val="true"/>
      <sz val="10"/>
      <color rgb="FF000000"/>
      <name val="Arial"/>
      <family val="1"/>
      <charset val="1"/>
    </font>
    <font>
      <sz val="10"/>
      <color rgb="FF000000"/>
      <name val="Arial"/>
      <family val="1"/>
      <charset val="1"/>
    </font>
    <font>
      <u val="single"/>
      <sz val="10"/>
      <color rgb="FF000000"/>
      <name val="Arial"/>
      <family val="1"/>
      <charset val="1"/>
    </font>
    <font>
      <u val="single"/>
      <sz val="10"/>
      <color rgb="FF000000"/>
      <name val="Verdana"/>
      <family val="2"/>
      <charset val="1"/>
    </font>
    <font>
      <b val="true"/>
      <sz val="10"/>
      <color rgb="FF000000"/>
      <name val="Arial"/>
      <family val="2"/>
      <charset val="1"/>
    </font>
    <font>
      <sz val="10"/>
      <color rgb="FF000000"/>
      <name val="Arial"/>
      <family val="2"/>
      <charset val="1"/>
    </font>
    <font>
      <sz val="10"/>
      <color rgb="FF000000"/>
      <name val="Arial"/>
      <family val="0"/>
    </font>
    <font>
      <b val="true"/>
      <sz val="12"/>
      <color rgb="FF000000"/>
      <name val="Verdana"/>
      <family val="2"/>
      <charset val="1"/>
    </font>
    <font>
      <b val="true"/>
      <u val="single"/>
      <sz val="12"/>
      <name val="Arial"/>
      <family val="2"/>
      <charset val="1"/>
    </font>
    <font>
      <b val="true"/>
      <sz val="12"/>
      <name val="Arial"/>
      <family val="2"/>
      <charset val="1"/>
    </font>
    <font>
      <sz val="11"/>
      <name val="Arial"/>
      <family val="2"/>
      <charset val="1"/>
    </font>
  </fonts>
  <fills count="17">
    <fill>
      <patternFill patternType="none"/>
    </fill>
    <fill>
      <patternFill patternType="gray125"/>
    </fill>
    <fill>
      <patternFill patternType="solid">
        <fgColor rgb="FFFFFFFF"/>
        <bgColor rgb="FFFFFFCC"/>
      </patternFill>
    </fill>
    <fill>
      <patternFill patternType="solid">
        <fgColor rgb="FFFFC000"/>
        <bgColor rgb="FFFF9900"/>
      </patternFill>
    </fill>
    <fill>
      <patternFill patternType="solid">
        <fgColor rgb="FFFFDF7F"/>
        <bgColor rgb="FFC8E7A7"/>
      </patternFill>
    </fill>
    <fill>
      <patternFill patternType="solid">
        <fgColor rgb="FF97A9CA"/>
        <bgColor rgb="FFC0C0C0"/>
      </patternFill>
    </fill>
    <fill>
      <patternFill patternType="solid">
        <fgColor rgb="FF7FD7A7"/>
        <bgColor rgb="FF97A9CA"/>
      </patternFill>
    </fill>
    <fill>
      <patternFill patternType="solid">
        <fgColor rgb="FFC8E7A7"/>
        <bgColor rgb="FFD9D9D9"/>
      </patternFill>
    </fill>
    <fill>
      <patternFill patternType="solid">
        <fgColor rgb="FFC7D4ED"/>
        <bgColor rgb="FFC5D9F1"/>
      </patternFill>
    </fill>
    <fill>
      <patternFill patternType="solid">
        <fgColor rgb="FFD9D9D9"/>
        <bgColor rgb="FFD0CECE"/>
      </patternFill>
    </fill>
    <fill>
      <patternFill patternType="solid">
        <fgColor rgb="FFE2F0D9"/>
        <bgColor rgb="FFE2ECF8"/>
      </patternFill>
    </fill>
    <fill>
      <patternFill patternType="solid">
        <fgColor rgb="FFB3F7E0"/>
        <bgColor rgb="FFC8E7A7"/>
      </patternFill>
    </fill>
    <fill>
      <patternFill patternType="solid">
        <fgColor rgb="FFC5D9F1"/>
        <bgColor rgb="FFC7D4ED"/>
      </patternFill>
    </fill>
    <fill>
      <patternFill patternType="solid">
        <fgColor rgb="FFE2ECF8"/>
        <bgColor rgb="FFE2F0D9"/>
      </patternFill>
    </fill>
    <fill>
      <patternFill patternType="solid">
        <fgColor rgb="FFFFFFCC"/>
        <bgColor rgb="FFFFFFFF"/>
      </patternFill>
    </fill>
    <fill>
      <patternFill patternType="solid">
        <fgColor rgb="FFC0C0C0"/>
        <bgColor rgb="FFCCCCCC"/>
      </patternFill>
    </fill>
    <fill>
      <patternFill patternType="solid">
        <fgColor rgb="FFD0CECE"/>
        <bgColor rgb="FFCCCCCC"/>
      </patternFill>
    </fill>
  </fills>
  <borders count="96">
    <border diagonalUp="false" diagonalDown="false">
      <left/>
      <right/>
      <top/>
      <bottom/>
      <diagonal/>
    </border>
    <border diagonalUp="false" diagonalDown="false">
      <left style="thin">
        <color rgb="FFFFFFFF"/>
      </left>
      <right style="thin">
        <color rgb="FFFFFFFF"/>
      </right>
      <top style="thin">
        <color rgb="FFFFFFFF"/>
      </top>
      <bottom/>
      <diagonal/>
    </border>
    <border diagonalUp="false" diagonalDown="false">
      <left style="thin"/>
      <right/>
      <top style="thin"/>
      <bottom style="thin"/>
      <diagonal/>
    </border>
    <border diagonalUp="false" diagonalDown="false">
      <left/>
      <right/>
      <top style="thin"/>
      <bottom style="thin"/>
      <diagonal/>
    </border>
    <border diagonalUp="false" diagonalDown="false">
      <left/>
      <right style="thin"/>
      <top style="thin"/>
      <bottom style="thin"/>
      <diagonal/>
    </border>
    <border diagonalUp="false" diagonalDown="false">
      <left/>
      <right/>
      <top style="thin"/>
      <bottom/>
      <diagonal/>
    </border>
    <border diagonalUp="false" diagonalDown="false">
      <left style="thin"/>
      <right style="hair"/>
      <top style="thin"/>
      <bottom/>
      <diagonal/>
    </border>
    <border diagonalUp="false" diagonalDown="false">
      <left style="hair"/>
      <right style="hair"/>
      <top style="thin"/>
      <bottom/>
      <diagonal/>
    </border>
    <border diagonalUp="false" diagonalDown="false">
      <left style="hair"/>
      <right style="thin"/>
      <top style="thin"/>
      <bottom/>
      <diagonal/>
    </border>
    <border diagonalUp="false" diagonalDown="false">
      <left style="thin"/>
      <right style="thin"/>
      <top style="thin"/>
      <bottom style="hair"/>
      <diagonal/>
    </border>
    <border diagonalUp="false" diagonalDown="false">
      <left style="thin"/>
      <right/>
      <top style="thin"/>
      <bottom style="hair"/>
      <diagonal/>
    </border>
    <border diagonalUp="false" diagonalDown="false">
      <left style="thin"/>
      <right style="hair"/>
      <top/>
      <bottom/>
      <diagonal/>
    </border>
    <border diagonalUp="false" diagonalDown="false">
      <left style="hair"/>
      <right style="hair"/>
      <top/>
      <bottom/>
      <diagonal/>
    </border>
    <border diagonalUp="false" diagonalDown="false">
      <left style="hair"/>
      <right style="thin"/>
      <top/>
      <bottom/>
      <diagonal/>
    </border>
    <border diagonalUp="false" diagonalDown="false">
      <left style="thin"/>
      <right style="hair"/>
      <top style="hair"/>
      <bottom/>
      <diagonal/>
    </border>
    <border diagonalUp="false" diagonalDown="false">
      <left style="hair"/>
      <right style="hair"/>
      <top style="hair"/>
      <bottom/>
      <diagonal/>
    </border>
    <border diagonalUp="false" diagonalDown="false">
      <left style="hair"/>
      <right style="thin"/>
      <top style="hair"/>
      <bottom/>
      <diagonal/>
    </border>
    <border diagonalUp="false" diagonalDown="false">
      <left style="thin"/>
      <right style="thin"/>
      <top style="hair"/>
      <bottom/>
      <diagonal/>
    </border>
    <border diagonalUp="false" diagonalDown="false">
      <left style="thin"/>
      <right style="hair">
        <color rgb="FFCCCCCC"/>
      </right>
      <top style="hair">
        <color rgb="FFCCCCCC"/>
      </top>
      <bottom style="hair">
        <color rgb="FFCCCCCC"/>
      </bottom>
      <diagonal/>
    </border>
    <border diagonalUp="false" diagonalDown="false">
      <left style="hair">
        <color rgb="FFCCCCCC"/>
      </left>
      <right style="hair">
        <color rgb="FFCCCCCC"/>
      </right>
      <top style="hair">
        <color rgb="FFCCCCCC"/>
      </top>
      <bottom style="hair">
        <color rgb="FFCCCCCC"/>
      </bottom>
      <diagonal/>
    </border>
    <border diagonalUp="false" diagonalDown="false">
      <left style="hair">
        <color rgb="FFCCCCCC"/>
      </left>
      <right style="thin"/>
      <top style="hair">
        <color rgb="FFCCCCCC"/>
      </top>
      <bottom style="hair">
        <color rgb="FFCCCCCC"/>
      </bottom>
      <diagonal/>
    </border>
    <border diagonalUp="false" diagonalDown="false">
      <left/>
      <right/>
      <top style="hair">
        <color rgb="FFCCCCCC"/>
      </top>
      <bottom style="hair">
        <color rgb="FFCCCCCC"/>
      </bottom>
      <diagonal/>
    </border>
    <border diagonalUp="false" diagonalDown="false">
      <left style="thin"/>
      <right style="thin"/>
      <top style="hair">
        <color rgb="FFCCCCCC"/>
      </top>
      <bottom style="hair">
        <color rgb="FFCCCCCC"/>
      </bottom>
      <diagonal/>
    </border>
    <border diagonalUp="false" diagonalDown="false">
      <left style="thin"/>
      <right/>
      <top/>
      <bottom style="thin"/>
      <diagonal/>
    </border>
    <border diagonalUp="false" diagonalDown="false">
      <left/>
      <right/>
      <top/>
      <bottom style="thin"/>
      <diagonal/>
    </border>
    <border diagonalUp="false" diagonalDown="false">
      <left/>
      <right style="thin"/>
      <top/>
      <bottom style="thin"/>
      <diagonal/>
    </border>
    <border diagonalUp="false" diagonalDown="false">
      <left style="thin"/>
      <right style="hair"/>
      <top/>
      <bottom style="thin"/>
      <diagonal/>
    </border>
    <border diagonalUp="false" diagonalDown="false">
      <left style="hair"/>
      <right style="hair"/>
      <top/>
      <bottom style="thin"/>
      <diagonal/>
    </border>
    <border diagonalUp="false" diagonalDown="false">
      <left style="hair"/>
      <right style="thin"/>
      <top/>
      <bottom style="thin"/>
      <diagonal/>
    </border>
    <border diagonalUp="false" diagonalDown="false">
      <left style="thin"/>
      <right style="thin"/>
      <top/>
      <bottom style="thin"/>
      <diagonal/>
    </border>
    <border diagonalUp="false" diagonalDown="false">
      <left style="thick"/>
      <right/>
      <top style="thick"/>
      <bottom/>
      <diagonal/>
    </border>
    <border diagonalUp="false" diagonalDown="false">
      <left/>
      <right/>
      <top style="thick"/>
      <bottom/>
      <diagonal/>
    </border>
    <border diagonalUp="false" diagonalDown="false">
      <left/>
      <right style="thick"/>
      <top style="thick"/>
      <bottom/>
      <diagonal/>
    </border>
    <border diagonalUp="false" diagonalDown="false">
      <left style="thick"/>
      <right/>
      <top/>
      <bottom/>
      <diagonal/>
    </border>
    <border diagonalUp="false" diagonalDown="false">
      <left/>
      <right style="thick"/>
      <top/>
      <bottom/>
      <diagonal/>
    </border>
    <border diagonalUp="false" diagonalDown="false">
      <left/>
      <right style="thin"/>
      <top/>
      <bottom/>
      <diagonal/>
    </border>
    <border diagonalUp="false" diagonalDown="false">
      <left style="thin"/>
      <right style="thin"/>
      <top/>
      <bottom/>
      <diagonal/>
    </border>
    <border diagonalUp="false" diagonalDown="false">
      <left style="thin"/>
      <right style="hair"/>
      <top/>
      <bottom style="hair"/>
      <diagonal/>
    </border>
    <border diagonalUp="false" diagonalDown="false">
      <left style="hair"/>
      <right style="hair"/>
      <top/>
      <bottom style="hair"/>
      <diagonal/>
    </border>
    <border diagonalUp="false" diagonalDown="false">
      <left style="hair"/>
      <right style="thin"/>
      <top/>
      <bottom style="hair"/>
      <diagonal/>
    </border>
    <border diagonalUp="false" diagonalDown="false">
      <left style="thin"/>
      <right style="hair"/>
      <top style="hair"/>
      <bottom style="hair"/>
      <diagonal/>
    </border>
    <border diagonalUp="false" diagonalDown="false">
      <left style="hair"/>
      <right style="thin"/>
      <top style="hair"/>
      <bottom style="hair"/>
      <diagonal/>
    </border>
    <border diagonalUp="false" diagonalDown="false">
      <left/>
      <right style="thin"/>
      <top/>
      <bottom style="hair"/>
      <diagonal/>
    </border>
    <border diagonalUp="false" diagonalDown="false">
      <left style="thin"/>
      <right style="thin"/>
      <top/>
      <bottom style="hair"/>
      <diagonal/>
    </border>
    <border diagonalUp="false" diagonalDown="false">
      <left style="thin">
        <color rgb="FFCCCCCC"/>
      </left>
      <right style="thin"/>
      <top style="thin">
        <color rgb="FFCCCCCC"/>
      </top>
      <bottom style="thin">
        <color rgb="FFCCCCCC"/>
      </bottom>
      <diagonal/>
    </border>
    <border diagonalUp="false" diagonalDown="false">
      <left/>
      <right/>
      <top style="thin">
        <color rgb="FFCCCCCC"/>
      </top>
      <bottom style="thin">
        <color rgb="FFCCCCCC"/>
      </bottom>
      <diagonal/>
    </border>
    <border diagonalUp="false" diagonalDown="false">
      <left style="thin"/>
      <right style="thin">
        <color rgb="FFCCCCCC"/>
      </right>
      <top style="thin">
        <color rgb="FFCCCCCC"/>
      </top>
      <bottom style="hair"/>
      <diagonal/>
    </border>
    <border diagonalUp="false" diagonalDown="false">
      <left style="thin">
        <color rgb="FFCCCCCC"/>
      </left>
      <right style="thin"/>
      <top style="thin">
        <color rgb="FFCCCCCC"/>
      </top>
      <bottom style="hair"/>
      <diagonal/>
    </border>
    <border diagonalUp="false" diagonalDown="false">
      <left/>
      <right style="thin"/>
      <top style="hair"/>
      <bottom style="hair"/>
      <diagonal/>
    </border>
    <border diagonalUp="false" diagonalDown="false">
      <left style="thin">
        <color rgb="FFCCCCCC"/>
      </left>
      <right style="thin">
        <color rgb="FFCCCCCC"/>
      </right>
      <top style="thin">
        <color rgb="FFCCCCCC"/>
      </top>
      <bottom style="hair"/>
      <diagonal/>
    </border>
    <border diagonalUp="false" diagonalDown="false">
      <left style="thin"/>
      <right style="thin">
        <color rgb="FFCCCCCC"/>
      </right>
      <top/>
      <bottom style="hair"/>
      <diagonal/>
    </border>
    <border diagonalUp="false" diagonalDown="false">
      <left style="thin">
        <color rgb="FFCCCCCC"/>
      </left>
      <right style="thin"/>
      <top/>
      <bottom style="hair"/>
      <diagonal/>
    </border>
    <border diagonalUp="false" diagonalDown="false">
      <left style="thin">
        <color rgb="FFCCCCCC"/>
      </left>
      <right style="thin">
        <color rgb="FFCCCCCC"/>
      </right>
      <top/>
      <bottom style="hair"/>
      <diagonal/>
    </border>
    <border diagonalUp="false" diagonalDown="false">
      <left style="thin"/>
      <right style="thin">
        <color rgb="FFCCCCCC"/>
      </right>
      <top style="hair"/>
      <bottom style="hair"/>
      <diagonal/>
    </border>
    <border diagonalUp="false" diagonalDown="false">
      <left style="thin">
        <color rgb="FFCCCCCC"/>
      </left>
      <right style="thin"/>
      <top style="hair"/>
      <bottom style="hair"/>
      <diagonal/>
    </border>
    <border diagonalUp="false" diagonalDown="false">
      <left style="thin">
        <color rgb="FFCCCCCC"/>
      </left>
      <right style="thin">
        <color rgb="FFCCCCCC"/>
      </right>
      <top style="hair"/>
      <bottom style="hair"/>
      <diagonal/>
    </border>
    <border diagonalUp="false" diagonalDown="false">
      <left style="thin">
        <color rgb="FFCCCCCC"/>
      </left>
      <right/>
      <top style="thin">
        <color rgb="FFCCCCCC"/>
      </top>
      <bottom/>
      <diagonal/>
    </border>
    <border diagonalUp="false" diagonalDown="false">
      <left/>
      <right style="thin">
        <color rgb="FFCCCCCC"/>
      </right>
      <top style="hair"/>
      <bottom style="hair"/>
      <diagonal/>
    </border>
    <border diagonalUp="false" diagonalDown="false">
      <left style="thin">
        <color rgb="FFCCCCCC"/>
      </left>
      <right style="thin">
        <color rgb="FFCCCCCC"/>
      </right>
      <top style="thin">
        <color rgb="FFCCCCCC"/>
      </top>
      <bottom/>
      <diagonal/>
    </border>
    <border diagonalUp="false" diagonalDown="false">
      <left style="thin">
        <color rgb="FFCCCCCC"/>
      </left>
      <right style="thick"/>
      <top style="thin">
        <color rgb="FFCCCCCC"/>
      </top>
      <bottom/>
      <diagonal/>
    </border>
    <border diagonalUp="false" diagonalDown="false">
      <left/>
      <right/>
      <top style="hair"/>
      <bottom style="thin">
        <color rgb="FFCCCCCC"/>
      </bottom>
      <diagonal/>
    </border>
    <border diagonalUp="false" diagonalDown="false">
      <left/>
      <right/>
      <top style="hair"/>
      <bottom/>
      <diagonal/>
    </border>
    <border diagonalUp="false" diagonalDown="false">
      <left/>
      <right style="thick"/>
      <top style="hair"/>
      <bottom/>
      <diagonal/>
    </border>
    <border diagonalUp="false" diagonalDown="false">
      <left/>
      <right/>
      <top style="thin">
        <color rgb="FFCCCCCC"/>
      </top>
      <bottom/>
      <diagonal/>
    </border>
    <border diagonalUp="false" diagonalDown="false">
      <left style="thin"/>
      <right style="thin">
        <color rgb="FFCCCCCC"/>
      </right>
      <top style="thin">
        <color rgb="FFCCCCCC"/>
      </top>
      <bottom style="thin">
        <color rgb="FFCCCCCC"/>
      </bottom>
      <diagonal/>
    </border>
    <border diagonalUp="false" diagonalDown="false">
      <left style="thin">
        <color rgb="FFCCCCCC"/>
      </left>
      <right style="thin">
        <color rgb="FFCCCCCC"/>
      </right>
      <top style="thin">
        <color rgb="FFCCCCCC"/>
      </top>
      <bottom style="thin">
        <color rgb="FFCCCCCC"/>
      </bottom>
      <diagonal/>
    </border>
    <border diagonalUp="false" diagonalDown="false">
      <left style="thin"/>
      <right/>
      <top/>
      <bottom/>
      <diagonal/>
    </border>
    <border diagonalUp="false" diagonalDown="false">
      <left/>
      <right style="thin">
        <color rgb="FFCCCCCC"/>
      </right>
      <top style="thin">
        <color rgb="FFCCCCCC"/>
      </top>
      <bottom style="thin">
        <color rgb="FFCCCCCC"/>
      </bottom>
      <diagonal/>
    </border>
    <border diagonalUp="false" diagonalDown="false">
      <left style="thin"/>
      <right/>
      <top style="thin">
        <color rgb="FFCCCCCC"/>
      </top>
      <bottom style="thin"/>
      <diagonal/>
    </border>
    <border diagonalUp="false" diagonalDown="false">
      <left/>
      <right/>
      <top style="thin">
        <color rgb="FFCCCCCC"/>
      </top>
      <bottom style="thin"/>
      <diagonal/>
    </border>
    <border diagonalUp="false" diagonalDown="false">
      <left/>
      <right style="thin"/>
      <top style="thin">
        <color rgb="FFCCCCCC"/>
      </top>
      <bottom style="thin"/>
      <diagonal/>
    </border>
    <border diagonalUp="false" diagonalDown="false">
      <left style="thick"/>
      <right/>
      <top/>
      <bottom style="thick"/>
      <diagonal/>
    </border>
    <border diagonalUp="false" diagonalDown="false">
      <left/>
      <right/>
      <top/>
      <bottom style="thick"/>
      <diagonal/>
    </border>
    <border diagonalUp="false" diagonalDown="false">
      <left/>
      <right style="thick"/>
      <top/>
      <bottom style="thick"/>
      <diagonal/>
    </border>
    <border diagonalUp="false" diagonalDown="false">
      <left style="thin"/>
      <right/>
      <top style="thin"/>
      <bottom/>
      <diagonal/>
    </border>
    <border diagonalUp="false" diagonalDown="false">
      <left/>
      <right style="thin"/>
      <top style="thin"/>
      <bottom/>
      <diagonal/>
    </border>
    <border diagonalUp="false" diagonalDown="false">
      <left style="thin"/>
      <right style="thin"/>
      <top style="thin"/>
      <bottom style="thin"/>
      <diagonal/>
    </border>
    <border diagonalUp="false" diagonalDown="false">
      <left style="thin"/>
      <right style="thin"/>
      <top style="hair"/>
      <bottom style="hair"/>
      <diagonal/>
    </border>
    <border diagonalUp="false" diagonalDown="false">
      <left style="thick">
        <color rgb="FF333333"/>
      </left>
      <right/>
      <top style="thick">
        <color rgb="FF333333"/>
      </top>
      <bottom/>
      <diagonal/>
    </border>
    <border diagonalUp="false" diagonalDown="false">
      <left/>
      <right/>
      <top style="thick">
        <color rgb="FF333333"/>
      </top>
      <bottom/>
      <diagonal/>
    </border>
    <border diagonalUp="false" diagonalDown="false">
      <left/>
      <right style="thick">
        <color rgb="FF333333"/>
      </right>
      <top style="thick">
        <color rgb="FF333333"/>
      </top>
      <bottom/>
      <diagonal/>
    </border>
    <border diagonalUp="false" diagonalDown="false">
      <left style="thick">
        <color rgb="FF333333"/>
      </left>
      <right/>
      <top/>
      <bottom/>
      <diagonal/>
    </border>
    <border diagonalUp="false" diagonalDown="false">
      <left/>
      <right style="thick">
        <color rgb="FF333333"/>
      </right>
      <top/>
      <bottom/>
      <diagonal/>
    </border>
    <border diagonalUp="false" diagonalDown="false">
      <left style="thick">
        <color rgb="FF333333"/>
      </left>
      <right/>
      <top/>
      <bottom style="thick">
        <color rgb="FF333333"/>
      </bottom>
      <diagonal/>
    </border>
    <border diagonalUp="false" diagonalDown="false">
      <left/>
      <right/>
      <top/>
      <bottom style="thick">
        <color rgb="FF333333"/>
      </bottom>
      <diagonal/>
    </border>
    <border diagonalUp="false" diagonalDown="false">
      <left/>
      <right style="thick">
        <color rgb="FF333333"/>
      </right>
      <top/>
      <bottom style="thick">
        <color rgb="FF333333"/>
      </bottom>
      <diagonal/>
    </border>
    <border diagonalUp="false" diagonalDown="false">
      <left/>
      <right style="thin"/>
      <top style="thin"/>
      <bottom style="hair"/>
      <diagonal/>
    </border>
    <border diagonalUp="false" diagonalDown="false">
      <left style="thin"/>
      <right/>
      <top style="hair"/>
      <bottom/>
      <diagonal/>
    </border>
    <border diagonalUp="false" diagonalDown="false">
      <left/>
      <right style="thin"/>
      <top style="hair"/>
      <bottom/>
      <diagonal/>
    </border>
    <border diagonalUp="false" diagonalDown="false">
      <left style="thin"/>
      <right/>
      <top style="hair">
        <color rgb="FFCCCCCC"/>
      </top>
      <bottom style="hair">
        <color rgb="FFCCCCCC"/>
      </bottom>
      <diagonal/>
    </border>
    <border diagonalUp="false" diagonalDown="false">
      <left/>
      <right style="thin"/>
      <top style="hair">
        <color rgb="FFCCCCCC"/>
      </top>
      <bottom style="hair">
        <color rgb="FFCCCCCC"/>
      </bottom>
      <diagonal/>
    </border>
    <border diagonalUp="false" diagonalDown="false">
      <left style="thin"/>
      <right/>
      <top style="hair">
        <color rgb="FFCCCCCC"/>
      </top>
      <bottom style="thin"/>
      <diagonal/>
    </border>
    <border diagonalUp="false" diagonalDown="false">
      <left/>
      <right style="thin"/>
      <top style="hair">
        <color rgb="FFCCCCCC"/>
      </top>
      <bottom style="thin"/>
      <diagonal/>
    </border>
    <border diagonalUp="false" diagonalDown="false">
      <left style="thin">
        <color rgb="FFCCCCCC"/>
      </left>
      <right style="hair">
        <color rgb="FFCCCCCC"/>
      </right>
      <top style="hair">
        <color rgb="FFCCCCCC"/>
      </top>
      <bottom style="thin">
        <color rgb="FFCCCCCC"/>
      </bottom>
      <diagonal/>
    </border>
    <border diagonalUp="false" diagonalDown="false">
      <left style="hair">
        <color rgb="FFCCCCCC"/>
      </left>
      <right style="hair">
        <color rgb="FFCCCCCC"/>
      </right>
      <top style="hair">
        <color rgb="FFCCCCCC"/>
      </top>
      <bottom style="thin">
        <color rgb="FFCCCCCC"/>
      </bottom>
      <diagonal/>
    </border>
    <border diagonalUp="false" diagonalDown="false">
      <left style="hair">
        <color rgb="FFCCCCCC"/>
      </left>
      <right style="thin">
        <color rgb="FFCCCCCC"/>
      </right>
      <top style="hair">
        <color rgb="FFCCCCCC"/>
      </top>
      <bottom style="thin">
        <color rgb="FFCCCCCC"/>
      </bottom>
      <diagonal/>
    </border>
  </borders>
  <cellStyleXfs count="25">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4"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cellStyleXfs>
  <cellXfs count="365">
    <xf numFmtId="164" fontId="0" fillId="0" borderId="0" xfId="0" applyFont="false" applyBorder="false" applyAlignment="false" applyProtection="false">
      <alignment horizontal="general" vertical="bottom" textRotation="0" wrapText="false" indent="0" shrinkToFit="false"/>
      <protection locked="true" hidden="false"/>
    </xf>
    <xf numFmtId="164" fontId="6" fillId="0" borderId="0" xfId="20" applyFont="true" applyBorder="false" applyAlignment="false" applyProtection="false">
      <alignment horizontal="general" vertical="bottom" textRotation="0" wrapText="false" indent="0" shrinkToFit="false"/>
      <protection locked="true" hidden="false"/>
    </xf>
    <xf numFmtId="165" fontId="6" fillId="0" borderId="0" xfId="20" applyFont="true" applyBorder="false" applyAlignment="true" applyProtection="false">
      <alignment horizontal="center" vertical="bottom" textRotation="0" wrapText="false" indent="0" shrinkToFit="false"/>
      <protection locked="true" hidden="false"/>
    </xf>
    <xf numFmtId="166" fontId="6" fillId="0" borderId="0" xfId="20" applyFont="true" applyBorder="false" applyAlignment="false" applyProtection="false">
      <alignment horizontal="general" vertical="bottom" textRotation="0" wrapText="false" indent="0" shrinkToFit="false"/>
      <protection locked="true" hidden="false"/>
    </xf>
    <xf numFmtId="164" fontId="6" fillId="0" borderId="1" xfId="20" applyFont="true" applyBorder="true" applyAlignment="true" applyProtection="false">
      <alignment horizontal="left" vertical="bottom" textRotation="0" wrapText="true" indent="0" shrinkToFit="false"/>
      <protection locked="true" hidden="false"/>
    </xf>
    <xf numFmtId="164" fontId="6" fillId="0" borderId="1" xfId="20" applyFont="true" applyBorder="true" applyAlignment="true" applyProtection="false">
      <alignment horizontal="left" vertical="top" textRotation="0" wrapText="true" indent="0" shrinkToFit="false"/>
      <protection locked="true" hidden="false"/>
    </xf>
    <xf numFmtId="164" fontId="6" fillId="0" borderId="1" xfId="20" applyFont="true" applyBorder="true" applyAlignment="true" applyProtection="false">
      <alignment horizontal="center" vertical="bottom" textRotation="0" wrapText="true" indent="0" shrinkToFit="false"/>
      <protection locked="true" hidden="false"/>
    </xf>
    <xf numFmtId="165" fontId="6" fillId="0" borderId="1" xfId="20" applyFont="true" applyBorder="true" applyAlignment="true" applyProtection="false">
      <alignment horizontal="center" vertical="bottom" textRotation="0" wrapText="true" indent="0" shrinkToFit="false"/>
      <protection locked="true" hidden="false"/>
    </xf>
    <xf numFmtId="166" fontId="6" fillId="0" borderId="1" xfId="20" applyFont="true" applyBorder="true" applyAlignment="true" applyProtection="false">
      <alignment horizontal="right" vertical="bottom" textRotation="0" wrapText="true" indent="0" shrinkToFit="false"/>
      <protection locked="true" hidden="false"/>
    </xf>
    <xf numFmtId="164" fontId="6" fillId="0" borderId="0" xfId="20" applyFont="true" applyBorder="false" applyAlignment="true" applyProtection="false">
      <alignment horizontal="left" vertical="bottom" textRotation="0" wrapText="true" indent="0" shrinkToFit="false"/>
      <protection locked="true" hidden="false"/>
    </xf>
    <xf numFmtId="164" fontId="6" fillId="0" borderId="0" xfId="20" applyFont="true" applyBorder="false" applyAlignment="true" applyProtection="false">
      <alignment horizontal="left" vertical="top" textRotation="0" wrapText="true" indent="0" shrinkToFit="false"/>
      <protection locked="true" hidden="false"/>
    </xf>
    <xf numFmtId="164" fontId="6" fillId="0" borderId="0" xfId="20" applyFont="true" applyBorder="false" applyAlignment="true" applyProtection="false">
      <alignment horizontal="center" vertical="bottom" textRotation="0" wrapText="true" indent="0" shrinkToFit="false"/>
      <protection locked="true" hidden="false"/>
    </xf>
    <xf numFmtId="165" fontId="6" fillId="0" borderId="0" xfId="20" applyFont="true" applyBorder="false" applyAlignment="true" applyProtection="false">
      <alignment horizontal="center" vertical="bottom" textRotation="0" wrapText="true" indent="0" shrinkToFit="false"/>
      <protection locked="true" hidden="false"/>
    </xf>
    <xf numFmtId="166" fontId="6" fillId="0" borderId="0" xfId="20" applyFont="true" applyBorder="false" applyAlignment="true" applyProtection="false">
      <alignment horizontal="right" vertical="bottom" textRotation="0" wrapText="true" indent="0" shrinkToFit="false"/>
      <protection locked="true" hidden="false"/>
    </xf>
    <xf numFmtId="164" fontId="7" fillId="0" borderId="0" xfId="20" applyFont="true" applyBorder="false" applyAlignment="true" applyProtection="false">
      <alignment horizontal="left" vertical="bottom" textRotation="0" wrapText="true" indent="0" shrinkToFit="false"/>
      <protection locked="true" hidden="false"/>
    </xf>
    <xf numFmtId="166" fontId="6" fillId="0" borderId="2" xfId="20" applyFont="true" applyBorder="true" applyAlignment="true" applyProtection="false">
      <alignment horizontal="left" vertical="bottom" textRotation="0" wrapText="false" indent="0" shrinkToFit="false"/>
      <protection locked="true" hidden="false"/>
    </xf>
    <xf numFmtId="166" fontId="5" fillId="0" borderId="3" xfId="21" applyFont="true" applyBorder="true" applyAlignment="true" applyProtection="false">
      <alignment horizontal="general" vertical="top" textRotation="0" wrapText="false" indent="0" shrinkToFit="false"/>
      <protection locked="true" hidden="false"/>
    </xf>
    <xf numFmtId="166" fontId="6" fillId="0" borderId="3" xfId="20" applyFont="true" applyBorder="true" applyAlignment="true" applyProtection="false">
      <alignment horizontal="right" vertical="bottom" textRotation="0" wrapText="true" indent="0" shrinkToFit="false"/>
      <protection locked="true" hidden="false"/>
    </xf>
    <xf numFmtId="166" fontId="6" fillId="0" borderId="4" xfId="20" applyFont="true" applyBorder="true" applyAlignment="true" applyProtection="false">
      <alignment horizontal="right" vertical="bottom" textRotation="0" wrapText="true" indent="0" shrinkToFit="false"/>
      <protection locked="true" hidden="false"/>
    </xf>
    <xf numFmtId="164" fontId="8" fillId="0" borderId="0" xfId="20" applyFont="true" applyBorder="false" applyAlignment="true" applyProtection="false">
      <alignment horizontal="left" vertical="top" textRotation="0" wrapText="true" indent="0" shrinkToFit="false"/>
      <protection locked="true" hidden="false"/>
    </xf>
    <xf numFmtId="167" fontId="6" fillId="0" borderId="4" xfId="20" applyFont="true" applyBorder="true" applyAlignment="true" applyProtection="false">
      <alignment horizontal="right" vertical="bottom" textRotation="0" wrapText="true" indent="0" shrinkToFit="false"/>
      <protection locked="true" hidden="false"/>
    </xf>
    <xf numFmtId="164" fontId="5" fillId="0" borderId="3" xfId="21" applyFont="true" applyBorder="true" applyAlignment="true" applyProtection="false">
      <alignment horizontal="general" vertical="top" textRotation="0" wrapText="false" indent="0" shrinkToFit="false"/>
      <protection locked="true" hidden="false"/>
    </xf>
    <xf numFmtId="168" fontId="6" fillId="0" borderId="4" xfId="20" applyFont="true" applyBorder="true" applyAlignment="true" applyProtection="false">
      <alignment horizontal="right" vertical="bottom" textRotation="0" wrapText="true" indent="0" shrinkToFit="false"/>
      <protection locked="true" hidden="false"/>
    </xf>
    <xf numFmtId="164" fontId="5" fillId="0" borderId="3" xfId="21" applyFont="true" applyBorder="true" applyAlignment="true" applyProtection="false">
      <alignment horizontal="left" vertical="top" textRotation="0" wrapText="false" indent="0" shrinkToFit="false"/>
      <protection locked="true" hidden="false"/>
    </xf>
    <xf numFmtId="166" fontId="6" fillId="0" borderId="3" xfId="20" applyFont="true" applyBorder="true" applyAlignment="true" applyProtection="false">
      <alignment horizontal="left" vertical="bottom" textRotation="0" wrapText="false" indent="0" shrinkToFit="false"/>
      <protection locked="true" hidden="false"/>
    </xf>
    <xf numFmtId="164" fontId="9" fillId="0" borderId="3" xfId="21" applyFont="true" applyBorder="true" applyAlignment="false" applyProtection="false">
      <alignment horizontal="general" vertical="bottom" textRotation="0" wrapText="false" indent="0" shrinkToFit="false"/>
      <protection locked="true" hidden="false"/>
    </xf>
    <xf numFmtId="166" fontId="6" fillId="0" borderId="5" xfId="20" applyFont="true" applyBorder="true" applyAlignment="true" applyProtection="false">
      <alignment horizontal="left" vertical="bottom" textRotation="0" wrapText="false" indent="0" shrinkToFit="false"/>
      <protection locked="true" hidden="false"/>
    </xf>
    <xf numFmtId="164" fontId="5" fillId="0" borderId="5" xfId="21" applyFont="true" applyBorder="true" applyAlignment="true" applyProtection="false">
      <alignment horizontal="general" vertical="top" textRotation="0" wrapText="false" indent="0" shrinkToFit="false"/>
      <protection locked="true" hidden="false"/>
    </xf>
    <xf numFmtId="166" fontId="6" fillId="0" borderId="5" xfId="20" applyFont="true" applyBorder="true" applyAlignment="true" applyProtection="false">
      <alignment horizontal="right" vertical="bottom" textRotation="0" wrapText="true" indent="0" shrinkToFit="false"/>
      <protection locked="true" hidden="false"/>
    </xf>
    <xf numFmtId="168" fontId="6" fillId="0" borderId="5" xfId="20" applyFont="true" applyBorder="true" applyAlignment="true" applyProtection="false">
      <alignment horizontal="right" vertical="bottom" textRotation="0" wrapText="true" indent="0" shrinkToFit="false"/>
      <protection locked="true" hidden="false"/>
    </xf>
    <xf numFmtId="164" fontId="10" fillId="0" borderId="0" xfId="23" applyFont="true" applyBorder="false" applyAlignment="true" applyProtection="false">
      <alignment horizontal="left" vertical="bottom" textRotation="0" wrapText="false" indent="0" shrinkToFit="false"/>
      <protection locked="true" hidden="false"/>
    </xf>
    <xf numFmtId="164" fontId="11" fillId="2" borderId="0" xfId="21" applyFont="true" applyBorder="false" applyAlignment="true" applyProtection="false">
      <alignment horizontal="left" vertical="bottom" textRotation="0" wrapText="true" indent="0" shrinkToFit="false"/>
      <protection locked="true" hidden="false"/>
    </xf>
    <xf numFmtId="164" fontId="8" fillId="3" borderId="6" xfId="20" applyFont="true" applyBorder="true" applyAlignment="true" applyProtection="false">
      <alignment horizontal="center" vertical="top" textRotation="0" wrapText="true" indent="0" shrinkToFit="false"/>
      <protection locked="true" hidden="false"/>
    </xf>
    <xf numFmtId="164" fontId="8" fillId="3" borderId="7" xfId="20" applyFont="true" applyBorder="true" applyAlignment="true" applyProtection="false">
      <alignment horizontal="center" vertical="top" textRotation="0" wrapText="true" indent="0" shrinkToFit="false"/>
      <protection locked="true" hidden="false"/>
    </xf>
    <xf numFmtId="165" fontId="8" fillId="3" borderId="8" xfId="20" applyFont="true" applyBorder="true" applyAlignment="true" applyProtection="false">
      <alignment horizontal="center" vertical="top" textRotation="0" wrapText="true" indent="0" shrinkToFit="false"/>
      <protection locked="true" hidden="false"/>
    </xf>
    <xf numFmtId="166" fontId="8" fillId="0" borderId="0" xfId="20" applyFont="true" applyBorder="false" applyAlignment="true" applyProtection="false">
      <alignment horizontal="right" vertical="top" textRotation="0" wrapText="true" indent="0" shrinkToFit="false"/>
      <protection locked="true" hidden="false"/>
    </xf>
    <xf numFmtId="164" fontId="8" fillId="3" borderId="9" xfId="20" applyFont="true" applyBorder="true" applyAlignment="true" applyProtection="false">
      <alignment horizontal="center" vertical="bottom" textRotation="0" wrapText="true" indent="0" shrinkToFit="false"/>
      <protection locked="true" hidden="false"/>
    </xf>
    <xf numFmtId="164" fontId="8" fillId="3" borderId="10" xfId="20" applyFont="true" applyBorder="true" applyAlignment="true" applyProtection="false">
      <alignment horizontal="center" vertical="bottom" textRotation="0" wrapText="true" indent="0" shrinkToFit="false"/>
      <protection locked="true" hidden="false"/>
    </xf>
    <xf numFmtId="166" fontId="8" fillId="3" borderId="9" xfId="20" applyFont="true" applyBorder="true" applyAlignment="true" applyProtection="false">
      <alignment horizontal="center" vertical="bottom" textRotation="0" wrapText="true" indent="0" shrinkToFit="false"/>
      <protection locked="true" hidden="false"/>
    </xf>
    <xf numFmtId="164" fontId="6" fillId="3" borderId="0" xfId="20" applyFont="true" applyBorder="false" applyAlignment="false" applyProtection="false">
      <alignment horizontal="general" vertical="bottom" textRotation="0" wrapText="false" indent="0" shrinkToFit="false"/>
      <protection locked="true" hidden="false"/>
    </xf>
    <xf numFmtId="164" fontId="6" fillId="4" borderId="11" xfId="20" applyFont="true" applyBorder="true" applyAlignment="true" applyProtection="false">
      <alignment horizontal="left" vertical="top" textRotation="0" wrapText="true" indent="0" shrinkToFit="false"/>
      <protection locked="true" hidden="false"/>
    </xf>
    <xf numFmtId="164" fontId="6" fillId="4" borderId="12" xfId="20" applyFont="true" applyBorder="true" applyAlignment="true" applyProtection="false">
      <alignment horizontal="left" vertical="top" textRotation="0" wrapText="true" indent="0" shrinkToFit="false"/>
      <protection locked="true" hidden="false"/>
    </xf>
    <xf numFmtId="164" fontId="6" fillId="4" borderId="12" xfId="20" applyFont="true" applyBorder="true" applyAlignment="true" applyProtection="false">
      <alignment horizontal="center" vertical="top" textRotation="0" wrapText="true" indent="0" shrinkToFit="false"/>
      <protection locked="true" hidden="false"/>
    </xf>
    <xf numFmtId="165" fontId="6" fillId="4" borderId="13" xfId="20" applyFont="true" applyBorder="true" applyAlignment="true" applyProtection="false">
      <alignment horizontal="center" vertical="top" textRotation="0" wrapText="true" indent="0" shrinkToFit="false"/>
      <protection locked="true" hidden="false"/>
    </xf>
    <xf numFmtId="166" fontId="6" fillId="0" borderId="0" xfId="20" applyFont="true" applyBorder="false" applyAlignment="true" applyProtection="false">
      <alignment horizontal="right" vertical="top" textRotation="0" wrapText="true" indent="0" shrinkToFit="false"/>
      <protection locked="true" hidden="false"/>
    </xf>
    <xf numFmtId="166" fontId="8" fillId="4" borderId="14" xfId="20" applyFont="true" applyBorder="true" applyAlignment="true" applyProtection="false">
      <alignment horizontal="right" vertical="top" textRotation="0" wrapText="true" indent="0" shrinkToFit="false"/>
      <protection locked="true" hidden="false"/>
    </xf>
    <xf numFmtId="166" fontId="8" fillId="4" borderId="15" xfId="20" applyFont="true" applyBorder="true" applyAlignment="true" applyProtection="false">
      <alignment horizontal="center" vertical="top" textRotation="0" wrapText="true" indent="0" shrinkToFit="false"/>
      <protection locked="true" hidden="false"/>
    </xf>
    <xf numFmtId="166" fontId="8" fillId="4" borderId="16" xfId="20" applyFont="true" applyBorder="true" applyAlignment="true" applyProtection="false">
      <alignment horizontal="center" vertical="top" textRotation="0" wrapText="true" indent="0" shrinkToFit="false"/>
      <protection locked="true" hidden="false"/>
    </xf>
    <xf numFmtId="166" fontId="8" fillId="0" borderId="0" xfId="20" applyFont="true" applyBorder="false" applyAlignment="true" applyProtection="false">
      <alignment horizontal="center" vertical="top" textRotation="0" wrapText="true" indent="0" shrinkToFit="false"/>
      <protection locked="true" hidden="false"/>
    </xf>
    <xf numFmtId="167" fontId="8" fillId="4" borderId="17" xfId="20" applyFont="true" applyBorder="true" applyAlignment="true" applyProtection="false">
      <alignment horizontal="center" vertical="top" textRotation="0" wrapText="true" indent="0" shrinkToFit="false"/>
      <protection locked="true" hidden="false"/>
    </xf>
    <xf numFmtId="166" fontId="8" fillId="4" borderId="14" xfId="20" applyFont="true" applyBorder="true" applyAlignment="true" applyProtection="false">
      <alignment horizontal="center" vertical="top" textRotation="0" wrapText="true" indent="0" shrinkToFit="false"/>
      <protection locked="true" hidden="false"/>
    </xf>
    <xf numFmtId="164" fontId="6" fillId="4" borderId="0" xfId="20" applyFont="true" applyBorder="false" applyAlignment="false" applyProtection="false">
      <alignment horizontal="general" vertical="bottom" textRotation="0" wrapText="false" indent="0" shrinkToFit="false"/>
      <protection locked="true" hidden="false"/>
    </xf>
    <xf numFmtId="164" fontId="12" fillId="5" borderId="18" xfId="0" applyFont="true" applyBorder="true" applyAlignment="true" applyProtection="false">
      <alignment horizontal="left" vertical="bottom" textRotation="0" wrapText="true" indent="0" shrinkToFit="false"/>
      <protection locked="true" hidden="false"/>
    </xf>
    <xf numFmtId="164" fontId="12" fillId="5" borderId="19" xfId="0" applyFont="true" applyBorder="true" applyAlignment="true" applyProtection="false">
      <alignment horizontal="left" vertical="bottom" textRotation="0" wrapText="true" indent="0" shrinkToFit="false"/>
      <protection locked="true" hidden="false"/>
    </xf>
    <xf numFmtId="165" fontId="12" fillId="5" borderId="20" xfId="0" applyFont="true" applyBorder="true" applyAlignment="true" applyProtection="false">
      <alignment horizontal="left" vertical="bottom" textRotation="0" wrapText="true" indent="0" shrinkToFit="false"/>
      <protection locked="true" hidden="false"/>
    </xf>
    <xf numFmtId="164" fontId="12" fillId="5" borderId="21" xfId="0" applyFont="true" applyBorder="true" applyAlignment="true" applyProtection="false">
      <alignment horizontal="left" vertical="bottom" textRotation="0" wrapText="true" indent="0" shrinkToFit="false"/>
      <protection locked="true" hidden="false"/>
    </xf>
    <xf numFmtId="166" fontId="12" fillId="5" borderId="18" xfId="0" applyFont="true" applyBorder="true" applyAlignment="true" applyProtection="false">
      <alignment horizontal="left" vertical="bottom" textRotation="0" wrapText="true" indent="0" shrinkToFit="false"/>
      <protection locked="true" hidden="false"/>
    </xf>
    <xf numFmtId="166" fontId="6" fillId="5" borderId="20" xfId="20" applyFont="true" applyBorder="true" applyAlignment="true" applyProtection="false">
      <alignment horizontal="left" vertical="bottom" textRotation="0" wrapText="true" indent="0" shrinkToFit="false"/>
      <protection locked="true" hidden="false"/>
    </xf>
    <xf numFmtId="166" fontId="6" fillId="5" borderId="21" xfId="20" applyFont="true" applyBorder="true" applyAlignment="true" applyProtection="false">
      <alignment horizontal="left" vertical="bottom" textRotation="0" wrapText="true" indent="0" shrinkToFit="false"/>
      <protection locked="true" hidden="false"/>
    </xf>
    <xf numFmtId="166" fontId="6" fillId="5" borderId="22" xfId="20" applyFont="true" applyBorder="true" applyAlignment="true" applyProtection="false">
      <alignment horizontal="left" vertical="bottom" textRotation="0" wrapText="true" indent="0" shrinkToFit="false"/>
      <protection locked="true" hidden="false"/>
    </xf>
    <xf numFmtId="166" fontId="6" fillId="5" borderId="18" xfId="20" applyFont="true" applyBorder="true" applyAlignment="true" applyProtection="false">
      <alignment horizontal="left" vertical="bottom" textRotation="0" wrapText="true" indent="0" shrinkToFit="false"/>
      <protection locked="true" hidden="false"/>
    </xf>
    <xf numFmtId="164" fontId="8" fillId="5" borderId="0" xfId="20" applyFont="true" applyBorder="false" applyAlignment="true" applyProtection="false">
      <alignment horizontal="left" vertical="bottom" textRotation="0" wrapText="true" indent="0" shrinkToFit="false"/>
      <protection locked="true" hidden="false"/>
    </xf>
    <xf numFmtId="164" fontId="6" fillId="5" borderId="0" xfId="20" applyFont="true" applyBorder="false" applyAlignment="true" applyProtection="false">
      <alignment horizontal="left" vertical="bottom" textRotation="0" wrapText="true" indent="0" shrinkToFit="false"/>
      <protection locked="true" hidden="false"/>
    </xf>
    <xf numFmtId="164" fontId="12" fillId="6" borderId="18" xfId="0" applyFont="true" applyBorder="true" applyAlignment="true" applyProtection="false">
      <alignment horizontal="left" vertical="top" textRotation="0" wrapText="true" indent="0" shrinkToFit="false"/>
      <protection locked="true" hidden="false"/>
    </xf>
    <xf numFmtId="164" fontId="12" fillId="6" borderId="19" xfId="0" applyFont="true" applyBorder="true" applyAlignment="true" applyProtection="false">
      <alignment horizontal="left" vertical="top" textRotation="0" wrapText="true" indent="0" shrinkToFit="false"/>
      <protection locked="true" hidden="false"/>
    </xf>
    <xf numFmtId="165" fontId="12" fillId="6" borderId="20" xfId="0" applyFont="true" applyBorder="true" applyAlignment="true" applyProtection="false">
      <alignment horizontal="right" vertical="top" textRotation="0" wrapText="true" indent="0" shrinkToFit="false"/>
      <protection locked="true" hidden="false"/>
    </xf>
    <xf numFmtId="164" fontId="12" fillId="6" borderId="21" xfId="0" applyFont="true" applyBorder="true" applyAlignment="true" applyProtection="false">
      <alignment horizontal="right" vertical="top" textRotation="0" wrapText="true" indent="0" shrinkToFit="false"/>
      <protection locked="true" hidden="false"/>
    </xf>
    <xf numFmtId="166" fontId="12" fillId="6" borderId="18" xfId="0" applyFont="true" applyBorder="true" applyAlignment="true" applyProtection="false">
      <alignment horizontal="left" vertical="top" textRotation="0" wrapText="true" indent="0" shrinkToFit="false"/>
      <protection locked="true" hidden="false"/>
    </xf>
    <xf numFmtId="166" fontId="6" fillId="6" borderId="20" xfId="20" applyFont="true" applyBorder="true" applyAlignment="true" applyProtection="false">
      <alignment horizontal="center" vertical="top" textRotation="0" wrapText="true" indent="0" shrinkToFit="false"/>
      <protection locked="true" hidden="false"/>
    </xf>
    <xf numFmtId="166" fontId="6" fillId="6" borderId="21" xfId="20" applyFont="true" applyBorder="true" applyAlignment="true" applyProtection="false">
      <alignment horizontal="right" vertical="top" textRotation="0" wrapText="true" indent="0" shrinkToFit="false"/>
      <protection locked="true" hidden="false"/>
    </xf>
    <xf numFmtId="166" fontId="13" fillId="6" borderId="18" xfId="0" applyFont="true" applyBorder="true" applyAlignment="true" applyProtection="false">
      <alignment horizontal="right" vertical="top" textRotation="0" wrapText="true" indent="0" shrinkToFit="false"/>
      <protection locked="true" hidden="false"/>
    </xf>
    <xf numFmtId="166" fontId="13" fillId="6" borderId="19" xfId="0" applyFont="true" applyBorder="true" applyAlignment="true" applyProtection="false">
      <alignment horizontal="right" vertical="top" textRotation="0" wrapText="true" indent="0" shrinkToFit="false"/>
      <protection locked="true" hidden="false"/>
    </xf>
    <xf numFmtId="166" fontId="6" fillId="6" borderId="21" xfId="20" applyFont="true" applyBorder="true" applyAlignment="true" applyProtection="false">
      <alignment horizontal="center" vertical="top" textRotation="0" wrapText="true" indent="0" shrinkToFit="false"/>
      <protection locked="true" hidden="false"/>
    </xf>
    <xf numFmtId="166" fontId="6" fillId="6" borderId="22" xfId="20" applyFont="true" applyBorder="true" applyAlignment="true" applyProtection="false">
      <alignment horizontal="center" vertical="top" textRotation="0" wrapText="true" indent="0" shrinkToFit="false"/>
      <protection locked="true" hidden="false"/>
    </xf>
    <xf numFmtId="166" fontId="6" fillId="6" borderId="18" xfId="20" applyFont="true" applyBorder="true" applyAlignment="true" applyProtection="false">
      <alignment horizontal="center" vertical="top" textRotation="0" wrapText="true" indent="0" shrinkToFit="false"/>
      <protection locked="true" hidden="false"/>
    </xf>
    <xf numFmtId="164" fontId="8" fillId="6" borderId="0" xfId="20" applyFont="true" applyBorder="false" applyAlignment="true" applyProtection="false">
      <alignment horizontal="left" vertical="top" textRotation="0" wrapText="true" indent="0" shrinkToFit="false"/>
      <protection locked="true" hidden="false"/>
    </xf>
    <xf numFmtId="164" fontId="6" fillId="6" borderId="0" xfId="20" applyFont="true" applyBorder="false" applyAlignment="false" applyProtection="false">
      <alignment horizontal="general" vertical="bottom" textRotation="0" wrapText="false" indent="0" shrinkToFit="false"/>
      <protection locked="true" hidden="false"/>
    </xf>
    <xf numFmtId="164" fontId="13" fillId="0" borderId="18" xfId="0" applyFont="true" applyBorder="true" applyAlignment="true" applyProtection="false">
      <alignment horizontal="left" vertical="top" textRotation="0" wrapText="true" indent="0" shrinkToFit="false"/>
      <protection locked="true" hidden="false"/>
    </xf>
    <xf numFmtId="164" fontId="13" fillId="0" borderId="19" xfId="0" applyFont="true" applyBorder="true" applyAlignment="true" applyProtection="false">
      <alignment horizontal="left" vertical="top" textRotation="0" wrapText="true" indent="0" shrinkToFit="false"/>
      <protection locked="true" hidden="false"/>
    </xf>
    <xf numFmtId="164" fontId="13" fillId="0" borderId="19" xfId="0" applyFont="true" applyBorder="true" applyAlignment="true" applyProtection="false">
      <alignment horizontal="center" vertical="top" textRotation="0" wrapText="true" indent="0" shrinkToFit="false"/>
      <protection locked="true" hidden="false"/>
    </xf>
    <xf numFmtId="165" fontId="13" fillId="0" borderId="20" xfId="0" applyFont="true" applyBorder="true" applyAlignment="true" applyProtection="false">
      <alignment horizontal="right" vertical="top" textRotation="0" wrapText="true" indent="0" shrinkToFit="false"/>
      <protection locked="true" hidden="false"/>
    </xf>
    <xf numFmtId="164" fontId="13" fillId="0" borderId="21" xfId="0" applyFont="true" applyBorder="true" applyAlignment="true" applyProtection="false">
      <alignment horizontal="right" vertical="top" textRotation="0" wrapText="true" indent="0" shrinkToFit="false"/>
      <protection locked="true" hidden="false"/>
    </xf>
    <xf numFmtId="166" fontId="13" fillId="0" borderId="18" xfId="0" applyFont="true" applyBorder="true" applyAlignment="true" applyProtection="false">
      <alignment horizontal="right" vertical="top" textRotation="0" wrapText="true" indent="0" shrinkToFit="false"/>
      <protection locked="true" hidden="false"/>
    </xf>
    <xf numFmtId="166" fontId="13" fillId="0" borderId="19" xfId="0" applyFont="true" applyBorder="true" applyAlignment="true" applyProtection="false">
      <alignment horizontal="right" vertical="top" textRotation="0" wrapText="true" indent="0" shrinkToFit="false"/>
      <protection locked="true" hidden="false"/>
    </xf>
    <xf numFmtId="166" fontId="6" fillId="0" borderId="20" xfId="20" applyFont="true" applyBorder="true" applyAlignment="true" applyProtection="false">
      <alignment horizontal="center" vertical="top" textRotation="0" wrapText="true" indent="0" shrinkToFit="false"/>
      <protection locked="true" hidden="false"/>
    </xf>
    <xf numFmtId="166" fontId="6" fillId="0" borderId="21" xfId="20" applyFont="true" applyBorder="true" applyAlignment="true" applyProtection="false">
      <alignment horizontal="right" vertical="top" textRotation="0" wrapText="true" indent="0" shrinkToFit="false"/>
      <protection locked="true" hidden="false"/>
    </xf>
    <xf numFmtId="166" fontId="6" fillId="0" borderId="21" xfId="20" applyFont="true" applyBorder="true" applyAlignment="true" applyProtection="false">
      <alignment horizontal="center" vertical="top" textRotation="0" wrapText="true" indent="0" shrinkToFit="false"/>
      <protection locked="true" hidden="false"/>
    </xf>
    <xf numFmtId="166" fontId="6" fillId="0" borderId="22" xfId="20" applyFont="true" applyBorder="true" applyAlignment="true" applyProtection="false">
      <alignment horizontal="center" vertical="top" textRotation="0" wrapText="true" indent="0" shrinkToFit="false"/>
      <protection locked="true" hidden="false"/>
    </xf>
    <xf numFmtId="166" fontId="6" fillId="0" borderId="18" xfId="20" applyFont="true" applyBorder="true" applyAlignment="true" applyProtection="false">
      <alignment horizontal="center" vertical="top" textRotation="0" wrapText="true" indent="0" shrinkToFit="false"/>
      <protection locked="true" hidden="false"/>
    </xf>
    <xf numFmtId="164" fontId="12" fillId="7" borderId="18" xfId="0" applyFont="true" applyBorder="true" applyAlignment="true" applyProtection="false">
      <alignment horizontal="left" vertical="top" textRotation="0" wrapText="true" indent="0" shrinkToFit="false"/>
      <protection locked="true" hidden="false"/>
    </xf>
    <xf numFmtId="164" fontId="12" fillId="7" borderId="19" xfId="0" applyFont="true" applyBorder="true" applyAlignment="true" applyProtection="false">
      <alignment horizontal="left" vertical="top" textRotation="0" wrapText="true" indent="0" shrinkToFit="false"/>
      <protection locked="true" hidden="false"/>
    </xf>
    <xf numFmtId="165" fontId="12" fillId="7" borderId="20" xfId="0" applyFont="true" applyBorder="true" applyAlignment="true" applyProtection="false">
      <alignment horizontal="right" vertical="top" textRotation="0" wrapText="true" indent="0" shrinkToFit="false"/>
      <protection locked="true" hidden="false"/>
    </xf>
    <xf numFmtId="164" fontId="12" fillId="7" borderId="21" xfId="0" applyFont="true" applyBorder="true" applyAlignment="true" applyProtection="false">
      <alignment horizontal="right" vertical="top" textRotation="0" wrapText="true" indent="0" shrinkToFit="false"/>
      <protection locked="true" hidden="false"/>
    </xf>
    <xf numFmtId="166" fontId="12" fillId="7" borderId="18" xfId="0" applyFont="true" applyBorder="true" applyAlignment="true" applyProtection="false">
      <alignment horizontal="left" vertical="top" textRotation="0" wrapText="true" indent="0" shrinkToFit="false"/>
      <protection locked="true" hidden="false"/>
    </xf>
    <xf numFmtId="166" fontId="6" fillId="7" borderId="20" xfId="20" applyFont="true" applyBorder="true" applyAlignment="true" applyProtection="false">
      <alignment horizontal="center" vertical="top" textRotation="0" wrapText="true" indent="0" shrinkToFit="false"/>
      <protection locked="true" hidden="false"/>
    </xf>
    <xf numFmtId="166" fontId="6" fillId="7" borderId="21" xfId="20" applyFont="true" applyBorder="true" applyAlignment="true" applyProtection="false">
      <alignment horizontal="right" vertical="top" textRotation="0" wrapText="true" indent="0" shrinkToFit="false"/>
      <protection locked="true" hidden="false"/>
    </xf>
    <xf numFmtId="166" fontId="6" fillId="7" borderId="21" xfId="20" applyFont="true" applyBorder="true" applyAlignment="true" applyProtection="false">
      <alignment horizontal="center" vertical="top" textRotation="0" wrapText="true" indent="0" shrinkToFit="false"/>
      <protection locked="true" hidden="false"/>
    </xf>
    <xf numFmtId="166" fontId="6" fillId="7" borderId="22" xfId="20" applyFont="true" applyBorder="true" applyAlignment="true" applyProtection="false">
      <alignment horizontal="center" vertical="top" textRotation="0" wrapText="true" indent="0" shrinkToFit="false"/>
      <protection locked="true" hidden="false"/>
    </xf>
    <xf numFmtId="166" fontId="6" fillId="7" borderId="18" xfId="20" applyFont="true" applyBorder="true" applyAlignment="true" applyProtection="false">
      <alignment horizontal="center" vertical="top" textRotation="0" wrapText="true" indent="0" shrinkToFit="false"/>
      <protection locked="true" hidden="false"/>
    </xf>
    <xf numFmtId="164" fontId="8" fillId="7" borderId="0" xfId="20" applyFont="true" applyBorder="false" applyAlignment="true" applyProtection="false">
      <alignment horizontal="left" vertical="top" textRotation="0" wrapText="true" indent="0" shrinkToFit="false"/>
      <protection locked="true" hidden="false"/>
    </xf>
    <xf numFmtId="164" fontId="6" fillId="7" borderId="0" xfId="20" applyFont="true" applyBorder="false" applyAlignment="false" applyProtection="false">
      <alignment horizontal="general" vertical="bottom" textRotation="0" wrapText="false" indent="0" shrinkToFit="false"/>
      <protection locked="true" hidden="false"/>
    </xf>
    <xf numFmtId="164" fontId="14" fillId="0" borderId="19" xfId="0" applyFont="true" applyBorder="true" applyAlignment="true" applyProtection="false">
      <alignment horizontal="center" vertical="top" textRotation="0" wrapText="true" indent="0" shrinkToFit="false"/>
      <protection locked="true" hidden="false"/>
    </xf>
    <xf numFmtId="166" fontId="13" fillId="7" borderId="18" xfId="0" applyFont="true" applyBorder="true" applyAlignment="true" applyProtection="false">
      <alignment horizontal="right" vertical="top" textRotation="0" wrapText="true" indent="0" shrinkToFit="false"/>
      <protection locked="true" hidden="false"/>
    </xf>
    <xf numFmtId="166" fontId="13" fillId="7" borderId="19" xfId="0" applyFont="true" applyBorder="true" applyAlignment="true" applyProtection="false">
      <alignment horizontal="right" vertical="top" textRotation="0" wrapText="true" indent="0" shrinkToFit="false"/>
      <protection locked="true" hidden="false"/>
    </xf>
    <xf numFmtId="164" fontId="6" fillId="8" borderId="23" xfId="20" applyFont="true" applyBorder="true" applyAlignment="false" applyProtection="false">
      <alignment horizontal="general" vertical="bottom" textRotation="0" wrapText="false" indent="0" shrinkToFit="false"/>
      <protection locked="true" hidden="false"/>
    </xf>
    <xf numFmtId="164" fontId="6" fillId="8" borderId="24" xfId="20" applyFont="true" applyBorder="true" applyAlignment="false" applyProtection="false">
      <alignment horizontal="general" vertical="bottom" textRotation="0" wrapText="false" indent="0" shrinkToFit="false"/>
      <protection locked="true" hidden="false"/>
    </xf>
    <xf numFmtId="165" fontId="6" fillId="8" borderId="25" xfId="20" applyFont="true" applyBorder="true" applyAlignment="true" applyProtection="false">
      <alignment horizontal="center" vertical="bottom" textRotation="0" wrapText="false" indent="0" shrinkToFit="false"/>
      <protection locked="true" hidden="false"/>
    </xf>
    <xf numFmtId="166" fontId="8" fillId="8" borderId="26" xfId="20" applyFont="true" applyBorder="true" applyAlignment="false" applyProtection="false">
      <alignment horizontal="general" vertical="bottom" textRotation="0" wrapText="false" indent="0" shrinkToFit="false"/>
      <protection locked="true" hidden="false"/>
    </xf>
    <xf numFmtId="166" fontId="6" fillId="8" borderId="27" xfId="20" applyFont="true" applyBorder="true" applyAlignment="false" applyProtection="false">
      <alignment horizontal="general" vertical="bottom" textRotation="0" wrapText="false" indent="0" shrinkToFit="false"/>
      <protection locked="true" hidden="false"/>
    </xf>
    <xf numFmtId="166" fontId="6" fillId="8" borderId="28" xfId="20" applyFont="true" applyBorder="true" applyAlignment="false" applyProtection="false">
      <alignment horizontal="general" vertical="bottom" textRotation="0" wrapText="false" indent="0" shrinkToFit="false"/>
      <protection locked="true" hidden="false"/>
    </xf>
    <xf numFmtId="166" fontId="8" fillId="8" borderId="27" xfId="20" applyFont="true" applyBorder="true" applyAlignment="false" applyProtection="false">
      <alignment horizontal="general" vertical="bottom" textRotation="0" wrapText="false" indent="0" shrinkToFit="false"/>
      <protection locked="true" hidden="false"/>
    </xf>
    <xf numFmtId="166" fontId="8" fillId="8" borderId="28" xfId="20" applyFont="true" applyBorder="true" applyAlignment="false" applyProtection="false">
      <alignment horizontal="general" vertical="bottom" textRotation="0" wrapText="false" indent="0" shrinkToFit="false"/>
      <protection locked="true" hidden="false"/>
    </xf>
    <xf numFmtId="166" fontId="8" fillId="0" borderId="0" xfId="20" applyFont="true" applyBorder="false" applyAlignment="false" applyProtection="false">
      <alignment horizontal="general" vertical="bottom" textRotation="0" wrapText="false" indent="0" shrinkToFit="false"/>
      <protection locked="true" hidden="false"/>
    </xf>
    <xf numFmtId="166" fontId="8" fillId="8" borderId="29" xfId="20" applyFont="true" applyBorder="true" applyAlignment="false" applyProtection="false">
      <alignment horizontal="general" vertical="bottom" textRotation="0" wrapText="false" indent="0" shrinkToFit="false"/>
      <protection locked="true" hidden="false"/>
    </xf>
    <xf numFmtId="166" fontId="6" fillId="0" borderId="0" xfId="20" applyFont="true" applyBorder="false" applyAlignment="true" applyProtection="false">
      <alignment horizontal="right" vertical="bottom" textRotation="0" wrapText="false" indent="0" shrinkToFit="false"/>
      <protection locked="true" hidden="false"/>
    </xf>
    <xf numFmtId="164" fontId="15" fillId="0" borderId="0" xfId="20" applyFont="true" applyBorder="false" applyAlignment="false" applyProtection="false">
      <alignment horizontal="general" vertical="bottom" textRotation="0" wrapText="false" indent="0" shrinkToFit="false"/>
      <protection locked="true" hidden="false"/>
    </xf>
    <xf numFmtId="164" fontId="5" fillId="0" borderId="0" xfId="22" applyFont="true" applyBorder="false" applyAlignment="true" applyProtection="false">
      <alignment horizontal="general" vertical="center" textRotation="0" wrapText="false" indent="0" shrinkToFit="false"/>
      <protection locked="true" hidden="false"/>
    </xf>
    <xf numFmtId="166" fontId="8" fillId="0" borderId="0" xfId="0" applyFont="true" applyBorder="false" applyAlignment="false" applyProtection="false">
      <alignment horizontal="general" vertical="bottom" textRotation="0" wrapText="false" indent="0" shrinkToFit="false"/>
      <protection locked="true" hidden="false"/>
    </xf>
    <xf numFmtId="166" fontId="8" fillId="0" borderId="0" xfId="0" applyFont="true" applyBorder="false" applyAlignment="true" applyProtection="false">
      <alignment horizontal="center" vertical="bottom" textRotation="0" wrapText="false" indent="0" shrinkToFit="false"/>
      <protection locked="true" hidden="false"/>
    </xf>
    <xf numFmtId="166" fontId="6" fillId="0" borderId="0" xfId="0" applyFont="true" applyBorder="false" applyAlignment="true" applyProtection="false">
      <alignment horizontal="center" vertical="bottom" textRotation="0" wrapText="false" indent="0" shrinkToFit="false"/>
      <protection locked="true" hidden="false"/>
    </xf>
    <xf numFmtId="166" fontId="6" fillId="0" borderId="0" xfId="0" applyFont="true" applyBorder="false" applyAlignment="true" applyProtection="false">
      <alignment horizontal="right" vertical="top" textRotation="0" wrapText="false" indent="0" shrinkToFit="false"/>
      <protection locked="true" hidden="false"/>
    </xf>
    <xf numFmtId="166" fontId="6" fillId="0" borderId="0" xfId="0" applyFont="true" applyBorder="false" applyAlignment="false" applyProtection="false">
      <alignment horizontal="general" vertical="bottom" textRotation="0" wrapText="false" indent="0" shrinkToFit="false"/>
      <protection locked="true" hidden="false"/>
    </xf>
    <xf numFmtId="164" fontId="16" fillId="0" borderId="0" xfId="0" applyFont="true" applyBorder="false" applyAlignment="true" applyProtection="false">
      <alignment horizontal="center" vertical="center" textRotation="0" wrapText="false" indent="0" shrinkToFit="false" readingOrder="1"/>
      <protection locked="true" hidden="false"/>
    </xf>
    <xf numFmtId="164" fontId="17" fillId="0" borderId="0" xfId="0" applyFont="true" applyBorder="false" applyAlignment="true" applyProtection="false">
      <alignment horizontal="center" vertical="center" textRotation="0" wrapText="false" indent="0" shrinkToFit="false" readingOrder="1"/>
      <protection locked="true" hidden="false"/>
    </xf>
    <xf numFmtId="167" fontId="6" fillId="0" borderId="0" xfId="0" applyFont="true" applyBorder="false" applyAlignment="true" applyProtection="false">
      <alignment horizontal="right" vertical="top" textRotation="0" wrapText="false" indent="0" shrinkToFit="false"/>
      <protection locked="true" hidden="false"/>
    </xf>
    <xf numFmtId="167" fontId="6" fillId="0" borderId="0" xfId="20" applyFont="true" applyBorder="false" applyAlignment="true" applyProtection="false">
      <alignment horizontal="center" vertical="bottom" textRotation="0" wrapText="false" indent="0" shrinkToFit="false"/>
      <protection locked="true" hidden="false"/>
    </xf>
    <xf numFmtId="166" fontId="6" fillId="0" borderId="0" xfId="20" applyFont="true" applyBorder="false" applyAlignment="true" applyProtection="false">
      <alignment horizontal="center" vertical="bottom" textRotation="0" wrapText="false" indent="0" shrinkToFit="false"/>
      <protection locked="true" hidden="false"/>
    </xf>
    <xf numFmtId="167" fontId="6" fillId="0" borderId="1" xfId="20" applyFont="true" applyBorder="true" applyAlignment="true" applyProtection="false">
      <alignment horizontal="center" vertical="bottom" textRotation="0" wrapText="true" indent="0" shrinkToFit="false"/>
      <protection locked="true" hidden="false"/>
    </xf>
    <xf numFmtId="166" fontId="6" fillId="0" borderId="1" xfId="20" applyFont="true" applyBorder="true" applyAlignment="true" applyProtection="false">
      <alignment horizontal="center" vertical="bottom" textRotation="0" wrapText="true" indent="0" shrinkToFit="false"/>
      <protection locked="true" hidden="false"/>
    </xf>
    <xf numFmtId="167" fontId="6" fillId="0" borderId="0" xfId="20" applyFont="true" applyBorder="false" applyAlignment="true" applyProtection="false">
      <alignment horizontal="center" vertical="bottom" textRotation="0" wrapText="true" indent="0" shrinkToFit="false"/>
      <protection locked="true" hidden="false"/>
    </xf>
    <xf numFmtId="166" fontId="6" fillId="0" borderId="0" xfId="20" applyFont="true" applyBorder="false" applyAlignment="true" applyProtection="false">
      <alignment horizontal="center" vertical="bottom" textRotation="0" wrapText="true" indent="0" shrinkToFit="false"/>
      <protection locked="true" hidden="false"/>
    </xf>
    <xf numFmtId="164" fontId="7" fillId="0" borderId="0" xfId="20" applyFont="true" applyBorder="true" applyAlignment="true" applyProtection="false">
      <alignment horizontal="left" vertical="bottom" textRotation="0" wrapText="true" indent="0" shrinkToFit="false"/>
      <protection locked="true" hidden="false"/>
    </xf>
    <xf numFmtId="164" fontId="8" fillId="0" borderId="0" xfId="20" applyFont="true" applyBorder="true" applyAlignment="true" applyProtection="false">
      <alignment horizontal="left" vertical="bottom" textRotation="0" wrapText="true" indent="0" shrinkToFit="false"/>
      <protection locked="true" hidden="false"/>
    </xf>
    <xf numFmtId="164" fontId="8" fillId="0" borderId="0" xfId="20" applyFont="true" applyBorder="false" applyAlignment="true" applyProtection="false">
      <alignment horizontal="left" vertical="bottom" textRotation="0" wrapText="true" indent="0" shrinkToFit="false"/>
      <protection locked="true" hidden="false"/>
    </xf>
    <xf numFmtId="164" fontId="0" fillId="0" borderId="0" xfId="0" applyFont="false" applyBorder="false" applyAlignment="true" applyProtection="false">
      <alignment horizontal="left" vertical="bottom" textRotation="0" wrapText="true" indent="0" shrinkToFit="false"/>
      <protection locked="true" hidden="false"/>
    </xf>
    <xf numFmtId="167" fontId="6" fillId="0" borderId="0" xfId="20" applyFont="true" applyBorder="true" applyAlignment="true" applyProtection="false">
      <alignment horizontal="center" vertical="bottom" textRotation="0" wrapText="true" indent="0" shrinkToFit="false"/>
      <protection locked="true" hidden="false"/>
    </xf>
    <xf numFmtId="164" fontId="19" fillId="0" borderId="30" xfId="20" applyFont="true" applyBorder="true" applyAlignment="false" applyProtection="false">
      <alignment horizontal="general" vertical="bottom" textRotation="0" wrapText="false" indent="0" shrinkToFit="false"/>
      <protection locked="true" hidden="false"/>
    </xf>
    <xf numFmtId="164" fontId="8" fillId="0" borderId="31" xfId="20" applyFont="true" applyBorder="true" applyAlignment="false" applyProtection="false">
      <alignment horizontal="general" vertical="bottom" textRotation="0" wrapText="false" indent="0" shrinkToFit="false"/>
      <protection locked="true" hidden="false"/>
    </xf>
    <xf numFmtId="164" fontId="6" fillId="0" borderId="31" xfId="20" applyFont="true" applyBorder="true" applyAlignment="false" applyProtection="false">
      <alignment horizontal="general" vertical="bottom" textRotation="0" wrapText="false" indent="0" shrinkToFit="false"/>
      <protection locked="true" hidden="false"/>
    </xf>
    <xf numFmtId="164" fontId="6" fillId="0" borderId="32" xfId="20" applyFont="true" applyBorder="true" applyAlignment="false" applyProtection="false">
      <alignment horizontal="general" vertical="bottom" textRotation="0" wrapText="false" indent="0" shrinkToFit="false"/>
      <protection locked="true" hidden="false"/>
    </xf>
    <xf numFmtId="164" fontId="19" fillId="0" borderId="33" xfId="20" applyFont="true" applyBorder="true" applyAlignment="false" applyProtection="false">
      <alignment horizontal="general" vertical="bottom" textRotation="0" wrapText="false" indent="0" shrinkToFit="false"/>
      <protection locked="true" hidden="false"/>
    </xf>
    <xf numFmtId="164" fontId="8" fillId="0" borderId="0" xfId="20" applyFont="true" applyBorder="false" applyAlignment="false" applyProtection="false">
      <alignment horizontal="general" vertical="bottom" textRotation="0" wrapText="false" indent="0" shrinkToFit="false"/>
      <protection locked="true" hidden="false"/>
    </xf>
    <xf numFmtId="164" fontId="6" fillId="0" borderId="34" xfId="20" applyFont="true" applyBorder="true" applyAlignment="false" applyProtection="false">
      <alignment horizontal="general" vertical="bottom" textRotation="0" wrapText="false" indent="0" shrinkToFit="false"/>
      <protection locked="true" hidden="false"/>
    </xf>
    <xf numFmtId="164" fontId="6" fillId="0" borderId="33" xfId="20" applyFont="true" applyBorder="true" applyAlignment="false" applyProtection="false">
      <alignment horizontal="general" vertical="bottom" textRotation="0" wrapText="false" indent="0" shrinkToFit="false"/>
      <protection locked="true" hidden="false"/>
    </xf>
    <xf numFmtId="164" fontId="8" fillId="4" borderId="6" xfId="20" applyFont="true" applyBorder="true" applyAlignment="true" applyProtection="false">
      <alignment horizontal="center" vertical="top" textRotation="0" wrapText="true" indent="0" shrinkToFit="false"/>
      <protection locked="true" hidden="false"/>
    </xf>
    <xf numFmtId="164" fontId="8" fillId="4" borderId="7" xfId="20" applyFont="true" applyBorder="true" applyAlignment="true" applyProtection="false">
      <alignment horizontal="center" vertical="top" textRotation="0" wrapText="true" indent="0" shrinkToFit="false"/>
      <protection locked="true" hidden="false"/>
    </xf>
    <xf numFmtId="166" fontId="8" fillId="4" borderId="8" xfId="20" applyFont="true" applyBorder="true" applyAlignment="true" applyProtection="false">
      <alignment horizontal="center" vertical="top" textRotation="0" wrapText="true" indent="0" shrinkToFit="false"/>
      <protection locked="true" hidden="false"/>
    </xf>
    <xf numFmtId="167" fontId="9" fillId="4" borderId="9" xfId="23" applyFont="true" applyBorder="true" applyAlignment="true" applyProtection="false">
      <alignment horizontal="center" vertical="top" textRotation="0" wrapText="false" indent="0" shrinkToFit="false"/>
      <protection locked="true" hidden="false"/>
    </xf>
    <xf numFmtId="164" fontId="9" fillId="0" borderId="35" xfId="23" applyFont="true" applyBorder="true" applyAlignment="true" applyProtection="false">
      <alignment horizontal="center" vertical="center" textRotation="0" wrapText="false" indent="0" shrinkToFit="false"/>
      <protection locked="true" hidden="false"/>
    </xf>
    <xf numFmtId="164" fontId="9" fillId="0" borderId="36" xfId="23" applyFont="true" applyBorder="true" applyAlignment="true" applyProtection="false">
      <alignment horizontal="center" vertical="center" textRotation="0" wrapText="false" indent="0" shrinkToFit="false"/>
      <protection locked="true" hidden="false"/>
    </xf>
    <xf numFmtId="164" fontId="6" fillId="4" borderId="33" xfId="20" applyFont="true" applyBorder="true" applyAlignment="false" applyProtection="false">
      <alignment horizontal="general" vertical="bottom" textRotation="0" wrapText="false" indent="0" shrinkToFit="false"/>
      <protection locked="true" hidden="false"/>
    </xf>
    <xf numFmtId="164" fontId="6" fillId="4" borderId="34" xfId="20" applyFont="true" applyBorder="true" applyAlignment="false" applyProtection="false">
      <alignment horizontal="general" vertical="bottom" textRotation="0" wrapText="false" indent="0" shrinkToFit="false"/>
      <protection locked="true" hidden="false"/>
    </xf>
    <xf numFmtId="164" fontId="6" fillId="0" borderId="37" xfId="20" applyFont="true" applyBorder="true" applyAlignment="true" applyProtection="false">
      <alignment horizontal="left" vertical="top" textRotation="0" wrapText="true" indent="0" shrinkToFit="false"/>
      <protection locked="true" hidden="false"/>
    </xf>
    <xf numFmtId="164" fontId="6" fillId="0" borderId="38" xfId="20" applyFont="true" applyBorder="true" applyAlignment="true" applyProtection="false">
      <alignment horizontal="left" vertical="top" textRotation="0" wrapText="true" indent="0" shrinkToFit="false"/>
      <protection locked="true" hidden="false"/>
    </xf>
    <xf numFmtId="166" fontId="8" fillId="0" borderId="39" xfId="20" applyFont="true" applyBorder="true" applyAlignment="true" applyProtection="false">
      <alignment horizontal="center" vertical="top" textRotation="0" wrapText="true" indent="0" shrinkToFit="false"/>
      <protection locked="true" hidden="false"/>
    </xf>
    <xf numFmtId="167" fontId="9" fillId="0" borderId="40" xfId="23" applyFont="true" applyBorder="true" applyAlignment="true" applyProtection="false">
      <alignment horizontal="center" vertical="top" textRotation="0" wrapText="false" indent="0" shrinkToFit="false"/>
      <protection locked="true" hidden="false"/>
    </xf>
    <xf numFmtId="166" fontId="9" fillId="0" borderId="41" xfId="23" applyFont="true" applyBorder="true" applyAlignment="true" applyProtection="false">
      <alignment horizontal="center" vertical="top" textRotation="0" wrapText="false" indent="0" shrinkToFit="false"/>
      <protection locked="true" hidden="false"/>
    </xf>
    <xf numFmtId="164" fontId="9" fillId="0" borderId="42" xfId="23" applyFont="true" applyBorder="true" applyAlignment="true" applyProtection="false">
      <alignment horizontal="center" vertical="center" textRotation="0" wrapText="false" indent="0" shrinkToFit="false"/>
      <protection locked="true" hidden="false"/>
    </xf>
    <xf numFmtId="164" fontId="9" fillId="0" borderId="43" xfId="23" applyFont="true" applyBorder="true" applyAlignment="true" applyProtection="false">
      <alignment horizontal="center" vertical="center" textRotation="0" wrapText="false" indent="0" shrinkToFit="false"/>
      <protection locked="true" hidden="false"/>
    </xf>
    <xf numFmtId="164" fontId="17" fillId="9" borderId="18" xfId="0" applyFont="true" applyBorder="true" applyAlignment="true" applyProtection="false">
      <alignment horizontal="left" vertical="bottom" textRotation="0" wrapText="true" indent="0" shrinkToFit="false"/>
      <protection locked="true" hidden="false"/>
    </xf>
    <xf numFmtId="164" fontId="17" fillId="9" borderId="19" xfId="0" applyFont="true" applyBorder="true" applyAlignment="true" applyProtection="false">
      <alignment horizontal="left" vertical="bottom" textRotation="0" wrapText="true" indent="0" shrinkToFit="false"/>
      <protection locked="true" hidden="false"/>
    </xf>
    <xf numFmtId="166" fontId="17" fillId="9" borderId="44" xfId="0" applyFont="true" applyBorder="true" applyAlignment="true" applyProtection="false">
      <alignment horizontal="right" vertical="top" textRotation="0" wrapText="true" indent="0" shrinkToFit="false"/>
      <protection locked="true" hidden="false"/>
    </xf>
    <xf numFmtId="164" fontId="17" fillId="9" borderId="45" xfId="0" applyFont="true" applyBorder="true" applyAlignment="true" applyProtection="false">
      <alignment horizontal="right" vertical="top" textRotation="0" wrapText="true" indent="0" shrinkToFit="false"/>
      <protection locked="true" hidden="false"/>
    </xf>
    <xf numFmtId="167" fontId="17" fillId="9" borderId="46" xfId="0" applyFont="true" applyBorder="true" applyAlignment="true" applyProtection="false">
      <alignment horizontal="center" vertical="top" textRotation="0" wrapText="true" indent="0" shrinkToFit="false"/>
      <protection locked="true" hidden="false"/>
    </xf>
    <xf numFmtId="166" fontId="17" fillId="9" borderId="47" xfId="0" applyFont="true" applyBorder="true" applyAlignment="true" applyProtection="false">
      <alignment horizontal="center" vertical="top" textRotation="0" wrapText="true" indent="0" shrinkToFit="false"/>
      <protection locked="true" hidden="false"/>
    </xf>
    <xf numFmtId="166" fontId="17" fillId="9" borderId="48" xfId="20" applyFont="true" applyBorder="true" applyAlignment="true" applyProtection="false">
      <alignment horizontal="center" vertical="top" textRotation="0" wrapText="true" indent="0" shrinkToFit="false"/>
      <protection locked="true" hidden="false"/>
    </xf>
    <xf numFmtId="166" fontId="17" fillId="9" borderId="49" xfId="0" applyFont="true" applyBorder="true" applyAlignment="true" applyProtection="false">
      <alignment horizontal="center" vertical="top" textRotation="0" wrapText="true" indent="0" shrinkToFit="false"/>
      <protection locked="true" hidden="false"/>
    </xf>
    <xf numFmtId="166" fontId="17" fillId="9" borderId="47" xfId="0" applyFont="true" applyBorder="true" applyAlignment="true" applyProtection="false">
      <alignment horizontal="left" vertical="top" textRotation="0" wrapText="true" indent="0" shrinkToFit="false"/>
      <protection locked="true" hidden="false"/>
    </xf>
    <xf numFmtId="164" fontId="8" fillId="9" borderId="0" xfId="20" applyFont="true" applyBorder="false" applyAlignment="false" applyProtection="false">
      <alignment horizontal="general" vertical="bottom" textRotation="0" wrapText="false" indent="0" shrinkToFit="false"/>
      <protection locked="true" hidden="false"/>
    </xf>
    <xf numFmtId="167" fontId="6" fillId="9" borderId="33" xfId="20" applyFont="true" applyBorder="true" applyAlignment="false" applyProtection="false">
      <alignment horizontal="general" vertical="bottom" textRotation="0" wrapText="false" indent="0" shrinkToFit="false"/>
      <protection locked="true" hidden="false"/>
    </xf>
    <xf numFmtId="166" fontId="8" fillId="9" borderId="0" xfId="20" applyFont="true" applyBorder="false" applyAlignment="false" applyProtection="false">
      <alignment horizontal="general" vertical="bottom" textRotation="0" wrapText="false" indent="0" shrinkToFit="false"/>
      <protection locked="true" hidden="false"/>
    </xf>
    <xf numFmtId="164" fontId="8" fillId="9" borderId="34" xfId="20" applyFont="true" applyBorder="true" applyAlignment="false" applyProtection="false">
      <alignment horizontal="general" vertical="bottom" textRotation="0" wrapText="false" indent="0" shrinkToFit="false"/>
      <protection locked="true" hidden="false"/>
    </xf>
    <xf numFmtId="164" fontId="17" fillId="0" borderId="18" xfId="0" applyFont="true" applyBorder="true" applyAlignment="true" applyProtection="false">
      <alignment horizontal="left" vertical="top" textRotation="0" wrapText="true" indent="0" shrinkToFit="false"/>
      <protection locked="true" hidden="false"/>
    </xf>
    <xf numFmtId="164" fontId="17" fillId="0" borderId="19" xfId="0" applyFont="true" applyBorder="true" applyAlignment="true" applyProtection="false">
      <alignment horizontal="left" vertical="top" textRotation="0" wrapText="true" indent="0" shrinkToFit="false"/>
      <protection locked="true" hidden="false"/>
    </xf>
    <xf numFmtId="166" fontId="17" fillId="0" borderId="44" xfId="0" applyFont="true" applyBorder="true" applyAlignment="true" applyProtection="false">
      <alignment horizontal="right" vertical="top" textRotation="0" wrapText="true" indent="0" shrinkToFit="false"/>
      <protection locked="true" hidden="false"/>
    </xf>
    <xf numFmtId="164" fontId="17" fillId="0" borderId="45" xfId="0" applyFont="true" applyBorder="true" applyAlignment="true" applyProtection="false">
      <alignment horizontal="right" vertical="top" textRotation="0" wrapText="true" indent="0" shrinkToFit="false"/>
      <protection locked="true" hidden="false"/>
    </xf>
    <xf numFmtId="167" fontId="17" fillId="0" borderId="50" xfId="0" applyFont="true" applyBorder="true" applyAlignment="true" applyProtection="false">
      <alignment horizontal="center" vertical="top" textRotation="0" wrapText="true" indent="0" shrinkToFit="false"/>
      <protection locked="true" hidden="false"/>
    </xf>
    <xf numFmtId="166" fontId="17" fillId="0" borderId="51" xfId="0" applyFont="true" applyBorder="true" applyAlignment="true" applyProtection="false">
      <alignment horizontal="center" vertical="top" textRotation="0" wrapText="true" indent="0" shrinkToFit="false"/>
      <protection locked="true" hidden="false"/>
    </xf>
    <xf numFmtId="166" fontId="17" fillId="0" borderId="42" xfId="20" applyFont="true" applyBorder="true" applyAlignment="true" applyProtection="false">
      <alignment horizontal="center" vertical="top" textRotation="0" wrapText="true" indent="0" shrinkToFit="false"/>
      <protection locked="true" hidden="false"/>
    </xf>
    <xf numFmtId="166" fontId="17" fillId="0" borderId="52" xfId="0" applyFont="true" applyBorder="true" applyAlignment="true" applyProtection="false">
      <alignment horizontal="center" vertical="top" textRotation="0" wrapText="true" indent="0" shrinkToFit="false"/>
      <protection locked="true" hidden="false"/>
    </xf>
    <xf numFmtId="166" fontId="17" fillId="0" borderId="51" xfId="0" applyFont="true" applyBorder="true" applyAlignment="true" applyProtection="false">
      <alignment horizontal="left" vertical="top" textRotation="0" wrapText="true" indent="0" shrinkToFit="false"/>
      <protection locked="true" hidden="false"/>
    </xf>
    <xf numFmtId="167" fontId="6" fillId="0" borderId="33" xfId="20" applyFont="true" applyBorder="true" applyAlignment="false" applyProtection="false">
      <alignment horizontal="general" vertical="bottom" textRotation="0" wrapText="false" indent="0" shrinkToFit="false"/>
      <protection locked="true" hidden="false"/>
    </xf>
    <xf numFmtId="164" fontId="8" fillId="0" borderId="34" xfId="20" applyFont="true" applyBorder="true" applyAlignment="false" applyProtection="false">
      <alignment horizontal="general" vertical="bottom" textRotation="0" wrapText="false" indent="0" shrinkToFit="false"/>
      <protection locked="true" hidden="false"/>
    </xf>
    <xf numFmtId="164" fontId="17" fillId="10" borderId="18" xfId="0" applyFont="true" applyBorder="true" applyAlignment="true" applyProtection="false">
      <alignment horizontal="left" vertical="top" textRotation="0" wrapText="true" indent="0" shrinkToFit="false"/>
      <protection locked="true" hidden="false"/>
    </xf>
    <xf numFmtId="164" fontId="17" fillId="10" borderId="19" xfId="0" applyFont="true" applyBorder="true" applyAlignment="true" applyProtection="false">
      <alignment horizontal="left" vertical="top" textRotation="0" wrapText="true" indent="0" shrinkToFit="false"/>
      <protection locked="true" hidden="false"/>
    </xf>
    <xf numFmtId="166" fontId="17" fillId="10" borderId="44" xfId="0" applyFont="true" applyBorder="true" applyAlignment="true" applyProtection="false">
      <alignment horizontal="right" vertical="top" textRotation="0" wrapText="true" indent="0" shrinkToFit="false"/>
      <protection locked="true" hidden="false"/>
    </xf>
    <xf numFmtId="164" fontId="17" fillId="10" borderId="45" xfId="0" applyFont="true" applyBorder="true" applyAlignment="true" applyProtection="false">
      <alignment horizontal="right" vertical="top" textRotation="0" wrapText="true" indent="0" shrinkToFit="false"/>
      <protection locked="true" hidden="false"/>
    </xf>
    <xf numFmtId="167" fontId="17" fillId="10" borderId="53" xfId="0" applyFont="true" applyBorder="true" applyAlignment="true" applyProtection="false">
      <alignment horizontal="center" vertical="top" textRotation="0" wrapText="true" indent="0" shrinkToFit="false"/>
      <protection locked="true" hidden="false"/>
    </xf>
    <xf numFmtId="166" fontId="17" fillId="10" borderId="54" xfId="0" applyFont="true" applyBorder="true" applyAlignment="true" applyProtection="false">
      <alignment horizontal="center" vertical="top" textRotation="0" wrapText="true" indent="0" shrinkToFit="false"/>
      <protection locked="true" hidden="false"/>
    </xf>
    <xf numFmtId="166" fontId="17" fillId="10" borderId="48" xfId="20" applyFont="true" applyBorder="true" applyAlignment="true" applyProtection="false">
      <alignment horizontal="center" vertical="top" textRotation="0" wrapText="true" indent="0" shrinkToFit="false"/>
      <protection locked="true" hidden="false"/>
    </xf>
    <xf numFmtId="166" fontId="17" fillId="10" borderId="55" xfId="0" applyFont="true" applyBorder="true" applyAlignment="true" applyProtection="false">
      <alignment horizontal="center" vertical="top" textRotation="0" wrapText="true" indent="0" shrinkToFit="false"/>
      <protection locked="true" hidden="false"/>
    </xf>
    <xf numFmtId="166" fontId="17" fillId="10" borderId="54" xfId="0" applyFont="true" applyBorder="true" applyAlignment="true" applyProtection="false">
      <alignment horizontal="right" vertical="top" textRotation="0" wrapText="true" indent="0" shrinkToFit="false"/>
      <protection locked="true" hidden="false"/>
    </xf>
    <xf numFmtId="164" fontId="6" fillId="10" borderId="0" xfId="20" applyFont="true" applyBorder="false" applyAlignment="false" applyProtection="false">
      <alignment horizontal="general" vertical="bottom" textRotation="0" wrapText="false" indent="0" shrinkToFit="false"/>
      <protection locked="true" hidden="false"/>
    </xf>
    <xf numFmtId="166" fontId="8" fillId="10" borderId="0" xfId="20" applyFont="true" applyBorder="false" applyAlignment="false" applyProtection="false">
      <alignment horizontal="general" vertical="bottom" textRotation="0" wrapText="false" indent="0" shrinkToFit="false"/>
      <protection locked="true" hidden="false"/>
    </xf>
    <xf numFmtId="164" fontId="6" fillId="10" borderId="34" xfId="20" applyFont="true" applyBorder="true" applyAlignment="false" applyProtection="false">
      <alignment horizontal="general" vertical="bottom" textRotation="0" wrapText="false" indent="0" shrinkToFit="false"/>
      <protection locked="true" hidden="false"/>
    </xf>
    <xf numFmtId="164" fontId="17" fillId="9" borderId="18" xfId="0" applyFont="true" applyBorder="true" applyAlignment="true" applyProtection="false">
      <alignment horizontal="left" vertical="top" textRotation="0" wrapText="true" indent="0" shrinkToFit="false"/>
      <protection locked="true" hidden="false"/>
    </xf>
    <xf numFmtId="164" fontId="17" fillId="9" borderId="19" xfId="0" applyFont="true" applyBorder="true" applyAlignment="true" applyProtection="false">
      <alignment horizontal="left" vertical="top" textRotation="0" wrapText="true" indent="0" shrinkToFit="false"/>
      <protection locked="true" hidden="false"/>
    </xf>
    <xf numFmtId="167" fontId="17" fillId="9" borderId="50" xfId="0" applyFont="true" applyBorder="true" applyAlignment="true" applyProtection="false">
      <alignment horizontal="center" vertical="top" textRotation="0" wrapText="true" indent="0" shrinkToFit="false"/>
      <protection locked="true" hidden="false"/>
    </xf>
    <xf numFmtId="166" fontId="17" fillId="9" borderId="54" xfId="0" applyFont="true" applyBorder="true" applyAlignment="true" applyProtection="false">
      <alignment horizontal="center" vertical="top" textRotation="0" wrapText="true" indent="0" shrinkToFit="false"/>
      <protection locked="true" hidden="false"/>
    </xf>
    <xf numFmtId="167" fontId="17" fillId="9" borderId="53" xfId="0" applyFont="true" applyBorder="true" applyAlignment="true" applyProtection="false">
      <alignment horizontal="center" vertical="top" textRotation="0" wrapText="true" indent="0" shrinkToFit="false"/>
      <protection locked="true" hidden="false"/>
    </xf>
    <xf numFmtId="166" fontId="17" fillId="9" borderId="55" xfId="0" applyFont="true" applyBorder="true" applyAlignment="true" applyProtection="false">
      <alignment horizontal="center" vertical="top" textRotation="0" wrapText="true" indent="0" shrinkToFit="false"/>
      <protection locked="true" hidden="false"/>
    </xf>
    <xf numFmtId="166" fontId="17" fillId="9" borderId="54" xfId="0" applyFont="true" applyBorder="true" applyAlignment="true" applyProtection="false">
      <alignment horizontal="right" vertical="top" textRotation="0" wrapText="true" indent="0" shrinkToFit="false"/>
      <protection locked="true" hidden="false"/>
    </xf>
    <xf numFmtId="164" fontId="6" fillId="9" borderId="0" xfId="20" applyFont="true" applyBorder="false" applyAlignment="false" applyProtection="false">
      <alignment horizontal="general" vertical="bottom" textRotation="0" wrapText="false" indent="0" shrinkToFit="false"/>
      <protection locked="true" hidden="false"/>
    </xf>
    <xf numFmtId="164" fontId="6" fillId="9" borderId="34" xfId="20" applyFont="true" applyBorder="true" applyAlignment="false" applyProtection="false">
      <alignment horizontal="general" vertical="bottom" textRotation="0" wrapText="false" indent="0" shrinkToFit="false"/>
      <protection locked="true" hidden="false"/>
    </xf>
    <xf numFmtId="166" fontId="17" fillId="0" borderId="48" xfId="20" applyFont="true" applyBorder="true" applyAlignment="true" applyProtection="false">
      <alignment horizontal="center" vertical="top" textRotation="0" wrapText="true" indent="0" shrinkToFit="false"/>
      <protection locked="true" hidden="false"/>
    </xf>
    <xf numFmtId="167" fontId="17" fillId="0" borderId="53" xfId="0" applyFont="true" applyBorder="true" applyAlignment="true" applyProtection="false">
      <alignment horizontal="center" vertical="top" textRotation="0" wrapText="true" indent="0" shrinkToFit="false"/>
      <protection locked="true" hidden="false"/>
    </xf>
    <xf numFmtId="166" fontId="17" fillId="0" borderId="55" xfId="0" applyFont="true" applyBorder="true" applyAlignment="true" applyProtection="false">
      <alignment horizontal="center" vertical="top" textRotation="0" wrapText="true" indent="0" shrinkToFit="false"/>
      <protection locked="true" hidden="false"/>
    </xf>
    <xf numFmtId="169" fontId="17" fillId="0" borderId="53" xfId="0" applyFont="true" applyBorder="true" applyAlignment="true" applyProtection="false">
      <alignment horizontal="center" vertical="top" textRotation="0" wrapText="true" indent="0" shrinkToFit="false"/>
      <protection locked="true" hidden="false"/>
    </xf>
    <xf numFmtId="169" fontId="17" fillId="0" borderId="54" xfId="0" applyFont="true" applyBorder="true" applyAlignment="true" applyProtection="false">
      <alignment horizontal="center" vertical="top" textRotation="0" wrapText="true" indent="0" shrinkToFit="false"/>
      <protection locked="true" hidden="false"/>
    </xf>
    <xf numFmtId="166" fontId="17" fillId="10" borderId="54" xfId="0" applyFont="true" applyBorder="true" applyAlignment="true" applyProtection="false">
      <alignment horizontal="left" vertical="top" textRotation="0" wrapText="true" indent="0" shrinkToFit="false"/>
      <protection locked="true" hidden="false"/>
    </xf>
    <xf numFmtId="164" fontId="8" fillId="10" borderId="0" xfId="20" applyFont="true" applyBorder="false" applyAlignment="false" applyProtection="false">
      <alignment horizontal="general" vertical="bottom" textRotation="0" wrapText="false" indent="0" shrinkToFit="false"/>
      <protection locked="true" hidden="false"/>
    </xf>
    <xf numFmtId="164" fontId="8" fillId="10" borderId="34" xfId="20" applyFont="true" applyBorder="true" applyAlignment="false" applyProtection="false">
      <alignment horizontal="general" vertical="bottom" textRotation="0" wrapText="false" indent="0" shrinkToFit="false"/>
      <protection locked="true" hidden="false"/>
    </xf>
    <xf numFmtId="169" fontId="17" fillId="9" borderId="53" xfId="0" applyFont="true" applyBorder="true" applyAlignment="true" applyProtection="false">
      <alignment horizontal="center" vertical="top" textRotation="0" wrapText="true" indent="0" shrinkToFit="false"/>
      <protection locked="true" hidden="false"/>
    </xf>
    <xf numFmtId="169" fontId="17" fillId="9" borderId="54" xfId="0" applyFont="true" applyBorder="true" applyAlignment="true" applyProtection="false">
      <alignment horizontal="center" vertical="top" textRotation="0" wrapText="true" indent="0" shrinkToFit="false"/>
      <protection locked="true" hidden="false"/>
    </xf>
    <xf numFmtId="166" fontId="17" fillId="0" borderId="54" xfId="0" applyFont="true" applyBorder="true" applyAlignment="true" applyProtection="false">
      <alignment horizontal="center" vertical="top" textRotation="0" wrapText="true" indent="0" shrinkToFit="false"/>
      <protection locked="true" hidden="false"/>
    </xf>
    <xf numFmtId="166" fontId="17" fillId="0" borderId="54" xfId="0" applyFont="true" applyBorder="true" applyAlignment="true" applyProtection="false">
      <alignment horizontal="right" vertical="top" textRotation="0" wrapText="true" indent="0" shrinkToFit="false"/>
      <protection locked="true" hidden="false"/>
    </xf>
    <xf numFmtId="164" fontId="17" fillId="10" borderId="56" xfId="0" applyFont="true" applyBorder="true" applyAlignment="true" applyProtection="false">
      <alignment horizontal="left" vertical="top" textRotation="0" wrapText="true" indent="0" shrinkToFit="false"/>
      <protection locked="true" hidden="false"/>
    </xf>
    <xf numFmtId="169" fontId="17" fillId="10" borderId="53" xfId="0" applyFont="true" applyBorder="true" applyAlignment="true" applyProtection="false">
      <alignment horizontal="center" vertical="top" textRotation="0" wrapText="true" indent="0" shrinkToFit="false"/>
      <protection locked="true" hidden="false"/>
    </xf>
    <xf numFmtId="166" fontId="17" fillId="10" borderId="57" xfId="0" applyFont="true" applyBorder="true" applyAlignment="true" applyProtection="false">
      <alignment horizontal="center" vertical="top" textRotation="0" wrapText="true" indent="0" shrinkToFit="false"/>
      <protection locked="true" hidden="false"/>
    </xf>
    <xf numFmtId="169" fontId="17" fillId="10" borderId="54" xfId="0" applyFont="true" applyBorder="true" applyAlignment="true" applyProtection="false">
      <alignment horizontal="center" vertical="top" textRotation="0" wrapText="true" indent="0" shrinkToFit="false"/>
      <protection locked="true" hidden="false"/>
    </xf>
    <xf numFmtId="164" fontId="8" fillId="10" borderId="56" xfId="0" applyFont="true" applyBorder="true" applyAlignment="true" applyProtection="false">
      <alignment horizontal="left" vertical="top" textRotation="0" wrapText="true" indent="0" shrinkToFit="false"/>
      <protection locked="true" hidden="false"/>
    </xf>
    <xf numFmtId="164" fontId="8" fillId="10" borderId="58" xfId="0" applyFont="true" applyBorder="true" applyAlignment="true" applyProtection="false">
      <alignment horizontal="left" vertical="top" textRotation="0" wrapText="true" indent="0" shrinkToFit="false"/>
      <protection locked="true" hidden="false"/>
    </xf>
    <xf numFmtId="164" fontId="8" fillId="10" borderId="59" xfId="0" applyFont="true" applyBorder="true" applyAlignment="true" applyProtection="false">
      <alignment horizontal="left" vertical="top" textRotation="0" wrapText="true" indent="0" shrinkToFit="false"/>
      <protection locked="true" hidden="false"/>
    </xf>
    <xf numFmtId="164" fontId="17" fillId="9" borderId="60" xfId="0" applyFont="true" applyBorder="true" applyAlignment="true" applyProtection="false">
      <alignment horizontal="right" vertical="top" textRotation="0" wrapText="true" indent="0" shrinkToFit="false"/>
      <protection locked="true" hidden="false"/>
    </xf>
    <xf numFmtId="166" fontId="17" fillId="9" borderId="54" xfId="0" applyFont="true" applyBorder="true" applyAlignment="true" applyProtection="false">
      <alignment horizontal="left" vertical="top" textRotation="0" wrapText="true" indent="0" shrinkToFit="false"/>
      <protection locked="true" hidden="false"/>
    </xf>
    <xf numFmtId="164" fontId="6" fillId="9" borderId="61" xfId="20" applyFont="true" applyBorder="true" applyAlignment="false" applyProtection="false">
      <alignment horizontal="general" vertical="bottom" textRotation="0" wrapText="false" indent="0" shrinkToFit="false"/>
      <protection locked="true" hidden="false"/>
    </xf>
    <xf numFmtId="164" fontId="6" fillId="9" borderId="62" xfId="20" applyFont="true" applyBorder="true" applyAlignment="false" applyProtection="false">
      <alignment horizontal="general" vertical="bottom" textRotation="0" wrapText="false" indent="0" shrinkToFit="false"/>
      <protection locked="true" hidden="false"/>
    </xf>
    <xf numFmtId="164" fontId="17" fillId="10" borderId="63" xfId="0" applyFont="true" applyBorder="true" applyAlignment="true" applyProtection="false">
      <alignment horizontal="right" vertical="top" textRotation="0" wrapText="true" indent="0" shrinkToFit="false"/>
      <protection locked="true" hidden="false"/>
    </xf>
    <xf numFmtId="169" fontId="17" fillId="9" borderId="47" xfId="0" applyFont="true" applyBorder="true" applyAlignment="true" applyProtection="false">
      <alignment horizontal="center" vertical="top" textRotation="0" wrapText="true" indent="0" shrinkToFit="false"/>
      <protection locked="true" hidden="false"/>
    </xf>
    <xf numFmtId="167" fontId="6" fillId="10" borderId="33" xfId="20" applyFont="true" applyBorder="true" applyAlignment="false" applyProtection="false">
      <alignment horizontal="general" vertical="bottom" textRotation="0" wrapText="false" indent="0" shrinkToFit="false"/>
      <protection locked="true" hidden="false"/>
    </xf>
    <xf numFmtId="169" fontId="17" fillId="10" borderId="47" xfId="0" applyFont="true" applyBorder="true" applyAlignment="true" applyProtection="false">
      <alignment horizontal="center" vertical="top" textRotation="0" wrapText="true" indent="0" shrinkToFit="false"/>
      <protection locked="true" hidden="false"/>
    </xf>
    <xf numFmtId="169" fontId="17" fillId="0" borderId="47" xfId="0" applyFont="true" applyBorder="true" applyAlignment="true" applyProtection="false">
      <alignment horizontal="center" vertical="top" textRotation="0" wrapText="true" indent="0" shrinkToFit="false"/>
      <protection locked="true" hidden="false"/>
    </xf>
    <xf numFmtId="170" fontId="17" fillId="0" borderId="47" xfId="0" applyFont="true" applyBorder="true" applyAlignment="true" applyProtection="false">
      <alignment horizontal="center" vertical="top" textRotation="0" wrapText="true" indent="0" shrinkToFit="false"/>
      <protection locked="true" hidden="false"/>
    </xf>
    <xf numFmtId="166" fontId="17" fillId="0" borderId="54" xfId="0" applyFont="true" applyBorder="true" applyAlignment="true" applyProtection="false">
      <alignment horizontal="left" vertical="top" textRotation="0" wrapText="true" indent="0" shrinkToFit="false"/>
      <protection locked="true" hidden="false"/>
    </xf>
    <xf numFmtId="164" fontId="13" fillId="10" borderId="18" xfId="0" applyFont="true" applyBorder="true" applyAlignment="true" applyProtection="false">
      <alignment horizontal="left" vertical="top" textRotation="0" wrapText="true" indent="0" shrinkToFit="false"/>
      <protection locked="true" hidden="false"/>
    </xf>
    <xf numFmtId="164" fontId="13" fillId="10" borderId="19" xfId="0" applyFont="true" applyBorder="true" applyAlignment="true" applyProtection="false">
      <alignment horizontal="left" vertical="top" textRotation="0" wrapText="true" indent="0" shrinkToFit="false"/>
      <protection locked="true" hidden="false"/>
    </xf>
    <xf numFmtId="164" fontId="17" fillId="11" borderId="64" xfId="0" applyFont="true" applyBorder="true" applyAlignment="true" applyProtection="false">
      <alignment horizontal="left" vertical="top" textRotation="0" wrapText="true" indent="0" shrinkToFit="false"/>
      <protection locked="true" hidden="false"/>
    </xf>
    <xf numFmtId="164" fontId="17" fillId="11" borderId="65" xfId="0" applyFont="true" applyBorder="true" applyAlignment="true" applyProtection="false">
      <alignment horizontal="left" vertical="top" textRotation="0" wrapText="true" indent="0" shrinkToFit="false"/>
      <protection locked="true" hidden="false"/>
    </xf>
    <xf numFmtId="166" fontId="17" fillId="11" borderId="44" xfId="0" applyFont="true" applyBorder="true" applyAlignment="true" applyProtection="false">
      <alignment horizontal="right" vertical="top" textRotation="0" wrapText="true" indent="0" shrinkToFit="false"/>
      <protection locked="true" hidden="false"/>
    </xf>
    <xf numFmtId="164" fontId="17" fillId="11" borderId="45" xfId="0" applyFont="true" applyBorder="true" applyAlignment="true" applyProtection="false">
      <alignment horizontal="right" vertical="top" textRotation="0" wrapText="true" indent="0" shrinkToFit="false"/>
      <protection locked="true" hidden="false"/>
    </xf>
    <xf numFmtId="167" fontId="17" fillId="11" borderId="53" xfId="0" applyFont="true" applyBorder="true" applyAlignment="true" applyProtection="false">
      <alignment horizontal="center" vertical="top" textRotation="0" wrapText="true" indent="0" shrinkToFit="false"/>
      <protection locked="true" hidden="false"/>
    </xf>
    <xf numFmtId="166" fontId="17" fillId="11" borderId="54" xfId="0" applyFont="true" applyBorder="true" applyAlignment="true" applyProtection="false">
      <alignment horizontal="center" vertical="top" textRotation="0" wrapText="true" indent="0" shrinkToFit="false"/>
      <protection locked="true" hidden="false"/>
    </xf>
    <xf numFmtId="166" fontId="17" fillId="11" borderId="48" xfId="20" applyFont="true" applyBorder="true" applyAlignment="true" applyProtection="false">
      <alignment horizontal="center" vertical="top" textRotation="0" wrapText="true" indent="0" shrinkToFit="false"/>
      <protection locked="true" hidden="false"/>
    </xf>
    <xf numFmtId="166" fontId="17" fillId="11" borderId="55" xfId="0" applyFont="true" applyBorder="true" applyAlignment="true" applyProtection="false">
      <alignment horizontal="center" vertical="top" textRotation="0" wrapText="true" indent="0" shrinkToFit="false"/>
      <protection locked="true" hidden="false"/>
    </xf>
    <xf numFmtId="166" fontId="17" fillId="11" borderId="54" xfId="0" applyFont="true" applyBorder="true" applyAlignment="true" applyProtection="false">
      <alignment horizontal="right" vertical="top" textRotation="0" wrapText="true" indent="0" shrinkToFit="false"/>
      <protection locked="true" hidden="false"/>
    </xf>
    <xf numFmtId="164" fontId="6" fillId="11" borderId="0" xfId="20" applyFont="true" applyBorder="false" applyAlignment="false" applyProtection="false">
      <alignment horizontal="general" vertical="bottom" textRotation="0" wrapText="false" indent="0" shrinkToFit="false"/>
      <protection locked="true" hidden="false"/>
    </xf>
    <xf numFmtId="167" fontId="6" fillId="11" borderId="33" xfId="20" applyFont="true" applyBorder="true" applyAlignment="false" applyProtection="false">
      <alignment horizontal="general" vertical="bottom" textRotation="0" wrapText="false" indent="0" shrinkToFit="false"/>
      <protection locked="true" hidden="false"/>
    </xf>
    <xf numFmtId="164" fontId="6" fillId="11" borderId="34" xfId="20" applyFont="true" applyBorder="true" applyAlignment="false" applyProtection="false">
      <alignment horizontal="general" vertical="bottom" textRotation="0" wrapText="false" indent="0" shrinkToFit="false"/>
      <protection locked="true" hidden="false"/>
    </xf>
    <xf numFmtId="164" fontId="17" fillId="11" borderId="0" xfId="0" applyFont="true" applyBorder="false" applyAlignment="true" applyProtection="false">
      <alignment horizontal="right" vertical="top" textRotation="0" wrapText="true" indent="0" shrinkToFit="false"/>
      <protection locked="true" hidden="false"/>
    </xf>
    <xf numFmtId="167" fontId="17" fillId="11" borderId="66" xfId="0" applyFont="true" applyBorder="true" applyAlignment="true" applyProtection="false">
      <alignment horizontal="center" vertical="top" textRotation="0" wrapText="true" indent="0" shrinkToFit="false"/>
      <protection locked="true" hidden="false"/>
    </xf>
    <xf numFmtId="166" fontId="17" fillId="11" borderId="35" xfId="0" applyFont="true" applyBorder="true" applyAlignment="true" applyProtection="false">
      <alignment horizontal="center" vertical="top" textRotation="0" wrapText="true" indent="0" shrinkToFit="false"/>
      <protection locked="true" hidden="false"/>
    </xf>
    <xf numFmtId="166" fontId="17" fillId="11" borderId="0" xfId="20" applyFont="true" applyBorder="false" applyAlignment="true" applyProtection="false">
      <alignment horizontal="center" vertical="top" textRotation="0" wrapText="true" indent="0" shrinkToFit="false"/>
      <protection locked="true" hidden="false"/>
    </xf>
    <xf numFmtId="166" fontId="17" fillId="11" borderId="0" xfId="0" applyFont="true" applyBorder="false" applyAlignment="true" applyProtection="false">
      <alignment horizontal="center" vertical="top" textRotation="0" wrapText="true" indent="0" shrinkToFit="false"/>
      <protection locked="true" hidden="false"/>
    </xf>
    <xf numFmtId="166" fontId="17" fillId="11" borderId="35" xfId="0" applyFont="true" applyBorder="true" applyAlignment="true" applyProtection="false">
      <alignment horizontal="right" vertical="top" textRotation="0" wrapText="true" indent="0" shrinkToFit="false"/>
      <protection locked="true" hidden="false"/>
    </xf>
    <xf numFmtId="164" fontId="17" fillId="4" borderId="63" xfId="0" applyFont="true" applyBorder="true" applyAlignment="true" applyProtection="false">
      <alignment horizontal="left" vertical="top" textRotation="0" wrapText="true" indent="0" shrinkToFit="false"/>
      <protection locked="true" hidden="false"/>
    </xf>
    <xf numFmtId="166" fontId="17" fillId="4" borderId="67" xfId="0" applyFont="true" applyBorder="true" applyAlignment="true" applyProtection="false">
      <alignment horizontal="right" vertical="top" textRotation="0" wrapText="true" indent="0" shrinkToFit="false"/>
      <protection locked="true" hidden="false"/>
    </xf>
    <xf numFmtId="164" fontId="17" fillId="0" borderId="0" xfId="0" applyFont="true" applyBorder="false" applyAlignment="true" applyProtection="false">
      <alignment horizontal="right" vertical="top" textRotation="0" wrapText="true" indent="0" shrinkToFit="false"/>
      <protection locked="true" hidden="false"/>
    </xf>
    <xf numFmtId="167" fontId="17" fillId="4" borderId="66" xfId="0" applyFont="true" applyBorder="true" applyAlignment="true" applyProtection="false">
      <alignment horizontal="center" vertical="top" textRotation="0" wrapText="true" indent="0" shrinkToFit="false"/>
      <protection locked="true" hidden="false"/>
    </xf>
    <xf numFmtId="166" fontId="17" fillId="4" borderId="35" xfId="0" applyFont="true" applyBorder="true" applyAlignment="true" applyProtection="false">
      <alignment horizontal="center" vertical="top" textRotation="0" wrapText="true" indent="0" shrinkToFit="false"/>
      <protection locked="true" hidden="false"/>
    </xf>
    <xf numFmtId="166" fontId="17" fillId="0" borderId="0" xfId="20" applyFont="true" applyBorder="false" applyAlignment="true" applyProtection="false">
      <alignment horizontal="center" vertical="top" textRotation="0" wrapText="true" indent="0" shrinkToFit="false"/>
      <protection locked="true" hidden="false"/>
    </xf>
    <xf numFmtId="166" fontId="17" fillId="0" borderId="0" xfId="0" applyFont="true" applyBorder="false" applyAlignment="true" applyProtection="false">
      <alignment horizontal="center" vertical="top" textRotation="0" wrapText="true" indent="0" shrinkToFit="false"/>
      <protection locked="true" hidden="false"/>
    </xf>
    <xf numFmtId="167" fontId="6" fillId="4" borderId="33" xfId="20" applyFont="true" applyBorder="true" applyAlignment="false" applyProtection="false">
      <alignment horizontal="general" vertical="bottom" textRotation="0" wrapText="false" indent="0" shrinkToFit="false"/>
      <protection locked="true" hidden="false"/>
    </xf>
    <xf numFmtId="166" fontId="8" fillId="4" borderId="0" xfId="20" applyFont="true" applyBorder="false" applyAlignment="false" applyProtection="false">
      <alignment horizontal="general" vertical="bottom" textRotation="0" wrapText="false" indent="0" shrinkToFit="false"/>
      <protection locked="true" hidden="false"/>
    </xf>
    <xf numFmtId="164" fontId="16" fillId="3" borderId="68" xfId="20" applyFont="true" applyBorder="true" applyAlignment="false" applyProtection="false">
      <alignment horizontal="general" vertical="bottom" textRotation="0" wrapText="false" indent="0" shrinkToFit="false"/>
      <protection locked="true" hidden="false"/>
    </xf>
    <xf numFmtId="164" fontId="16" fillId="3" borderId="69" xfId="20" applyFont="true" applyBorder="true" applyAlignment="false" applyProtection="false">
      <alignment horizontal="general" vertical="bottom" textRotation="0" wrapText="false" indent="0" shrinkToFit="false"/>
      <protection locked="true" hidden="false"/>
    </xf>
    <xf numFmtId="166" fontId="16" fillId="3" borderId="70" xfId="20" applyFont="true" applyBorder="true" applyAlignment="false" applyProtection="false">
      <alignment horizontal="general" vertical="bottom" textRotation="0" wrapText="false" indent="0" shrinkToFit="false"/>
      <protection locked="true" hidden="false"/>
    </xf>
    <xf numFmtId="166" fontId="16" fillId="0" borderId="0" xfId="20" applyFont="true" applyBorder="false" applyAlignment="false" applyProtection="false">
      <alignment horizontal="general" vertical="bottom" textRotation="0" wrapText="false" indent="0" shrinkToFit="false"/>
      <protection locked="true" hidden="false"/>
    </xf>
    <xf numFmtId="167" fontId="16" fillId="3" borderId="68" xfId="20" applyFont="true" applyBorder="true" applyAlignment="true" applyProtection="false">
      <alignment horizontal="center" vertical="bottom" textRotation="0" wrapText="false" indent="0" shrinkToFit="false"/>
      <protection locked="true" hidden="false"/>
    </xf>
    <xf numFmtId="166" fontId="16" fillId="3" borderId="70" xfId="20" applyFont="true" applyBorder="true" applyAlignment="true" applyProtection="false">
      <alignment horizontal="center" vertical="bottom" textRotation="0" wrapText="false" indent="0" shrinkToFit="false"/>
      <protection locked="true" hidden="false"/>
    </xf>
    <xf numFmtId="166" fontId="16" fillId="0" borderId="0" xfId="20" applyFont="true" applyBorder="false" applyAlignment="true" applyProtection="false">
      <alignment horizontal="center" vertical="bottom" textRotation="0" wrapText="false" indent="0" shrinkToFit="false"/>
      <protection locked="true" hidden="false"/>
    </xf>
    <xf numFmtId="167" fontId="6" fillId="3" borderId="33" xfId="20" applyFont="true" applyBorder="true" applyAlignment="false" applyProtection="false">
      <alignment horizontal="general" vertical="bottom" textRotation="0" wrapText="false" indent="0" shrinkToFit="false"/>
      <protection locked="true" hidden="false"/>
    </xf>
    <xf numFmtId="166" fontId="8" fillId="3" borderId="0" xfId="20" applyFont="true" applyBorder="false" applyAlignment="false" applyProtection="false">
      <alignment horizontal="general" vertical="bottom" textRotation="0" wrapText="false" indent="0" shrinkToFit="false"/>
      <protection locked="true" hidden="false"/>
    </xf>
    <xf numFmtId="166" fontId="6" fillId="3" borderId="0" xfId="20" applyFont="true" applyBorder="false" applyAlignment="false" applyProtection="false">
      <alignment horizontal="general" vertical="bottom" textRotation="0" wrapText="false" indent="0" shrinkToFit="false"/>
      <protection locked="true" hidden="false"/>
    </xf>
    <xf numFmtId="164" fontId="6" fillId="3" borderId="34" xfId="20" applyFont="true" applyBorder="true" applyAlignment="false" applyProtection="false">
      <alignment horizontal="general" vertical="bottom" textRotation="0" wrapText="false" indent="0" shrinkToFit="false"/>
      <protection locked="true" hidden="false"/>
    </xf>
    <xf numFmtId="167" fontId="6" fillId="0" borderId="0" xfId="0" applyFont="true" applyBorder="false" applyAlignment="true" applyProtection="false">
      <alignment horizontal="center" vertical="bottom" textRotation="0" wrapText="false" indent="0" shrinkToFit="false"/>
      <protection locked="true" hidden="false"/>
    </xf>
    <xf numFmtId="164" fontId="5" fillId="0" borderId="0" xfId="22" applyFont="true" applyBorder="false" applyAlignment="true" applyProtection="false">
      <alignment horizontal="center" vertical="center" textRotation="0" wrapText="false" indent="0" shrinkToFit="false"/>
      <protection locked="true" hidden="false"/>
    </xf>
    <xf numFmtId="167" fontId="8" fillId="0" borderId="0" xfId="0" applyFont="true" applyBorder="false" applyAlignment="true" applyProtection="false">
      <alignment horizontal="center" vertical="bottom" textRotation="0" wrapText="false" indent="0" shrinkToFit="false"/>
      <protection locked="true" hidden="false"/>
    </xf>
    <xf numFmtId="167" fontId="5" fillId="0" borderId="0" xfId="22" applyFont="true" applyBorder="false" applyAlignment="true" applyProtection="false">
      <alignment horizontal="center" vertical="center" textRotation="0" wrapText="false" indent="0" shrinkToFit="false"/>
      <protection locked="true" hidden="false"/>
    </xf>
    <xf numFmtId="164" fontId="6" fillId="0" borderId="71" xfId="20" applyFont="true" applyBorder="true" applyAlignment="false" applyProtection="false">
      <alignment horizontal="general" vertical="bottom" textRotation="0" wrapText="false" indent="0" shrinkToFit="false"/>
      <protection locked="true" hidden="false"/>
    </xf>
    <xf numFmtId="164" fontId="6" fillId="0" borderId="72" xfId="20" applyFont="true" applyBorder="true" applyAlignment="false" applyProtection="false">
      <alignment horizontal="general" vertical="bottom" textRotation="0" wrapText="false" indent="0" shrinkToFit="false"/>
      <protection locked="true" hidden="false"/>
    </xf>
    <xf numFmtId="164" fontId="6" fillId="0" borderId="73" xfId="20" applyFont="true" applyBorder="true" applyAlignment="false" applyProtection="false">
      <alignment horizontal="general" vertical="bottom" textRotation="0" wrapText="false" indent="0" shrinkToFit="false"/>
      <protection locked="true" hidden="false"/>
    </xf>
    <xf numFmtId="167" fontId="6" fillId="0" borderId="0" xfId="0" applyFont="true" applyBorder="false" applyAlignment="true" applyProtection="false">
      <alignment horizontal="center" vertical="top" textRotation="0" wrapText="false" indent="0" shrinkToFit="false"/>
      <protection locked="true" hidden="false"/>
    </xf>
    <xf numFmtId="166" fontId="6" fillId="0" borderId="0" xfId="0" applyFont="true" applyBorder="false" applyAlignment="true" applyProtection="false">
      <alignment horizontal="center" vertical="top" textRotation="0" wrapText="false" indent="0" shrinkToFit="false"/>
      <protection locked="true" hidden="false"/>
    </xf>
    <xf numFmtId="164" fontId="5" fillId="0" borderId="0" xfId="21" applyFont="true" applyBorder="false" applyAlignment="false" applyProtection="false">
      <alignment horizontal="general" vertical="bottom" textRotation="0" wrapText="false" indent="0" shrinkToFit="false"/>
      <protection locked="true" hidden="false"/>
    </xf>
    <xf numFmtId="164" fontId="5" fillId="12" borderId="74" xfId="21" applyFont="true" applyBorder="true" applyAlignment="false" applyProtection="false">
      <alignment horizontal="general" vertical="bottom" textRotation="0" wrapText="false" indent="0" shrinkToFit="false"/>
      <protection locked="true" hidden="false"/>
    </xf>
    <xf numFmtId="164" fontId="5" fillId="12" borderId="5" xfId="21" applyFont="true" applyBorder="true" applyAlignment="false" applyProtection="false">
      <alignment horizontal="general" vertical="bottom" textRotation="0" wrapText="false" indent="0" shrinkToFit="false"/>
      <protection locked="true" hidden="false"/>
    </xf>
    <xf numFmtId="164" fontId="5" fillId="12" borderId="75" xfId="21" applyFont="true" applyBorder="true" applyAlignment="false" applyProtection="false">
      <alignment horizontal="general" vertical="bottom" textRotation="0" wrapText="false" indent="0" shrinkToFit="false"/>
      <protection locked="true" hidden="false"/>
    </xf>
    <xf numFmtId="164" fontId="20" fillId="12" borderId="66" xfId="24" applyFont="true" applyBorder="true" applyAlignment="true" applyProtection="false">
      <alignment horizontal="center" vertical="center" textRotation="0" wrapText="false" indent="0" shrinkToFit="false"/>
      <protection locked="true" hidden="false"/>
    </xf>
    <xf numFmtId="164" fontId="21" fillId="12" borderId="0" xfId="24" applyFont="true" applyBorder="false" applyAlignment="true" applyProtection="false">
      <alignment horizontal="center" vertical="center" textRotation="0" wrapText="false" indent="0" shrinkToFit="false"/>
      <protection locked="true" hidden="false"/>
    </xf>
    <xf numFmtId="164" fontId="20" fillId="12" borderId="35" xfId="24" applyFont="true" applyBorder="true" applyAlignment="true" applyProtection="false">
      <alignment horizontal="center" vertical="center" textRotation="0" wrapText="false" indent="0" shrinkToFit="false"/>
      <protection locked="true" hidden="false"/>
    </xf>
    <xf numFmtId="164" fontId="5" fillId="0" borderId="0" xfId="24" applyFont="true" applyBorder="false" applyAlignment="false" applyProtection="false">
      <alignment horizontal="general" vertical="bottom" textRotation="0" wrapText="false" indent="0" shrinkToFit="false"/>
      <protection locked="true" hidden="false"/>
    </xf>
    <xf numFmtId="164" fontId="20" fillId="13" borderId="66" xfId="24" applyFont="true" applyBorder="true" applyAlignment="true" applyProtection="false">
      <alignment horizontal="center" vertical="center" textRotation="0" wrapText="false" indent="0" shrinkToFit="false"/>
      <protection locked="true" hidden="false"/>
    </xf>
    <xf numFmtId="164" fontId="21" fillId="13" borderId="0" xfId="24" applyFont="true" applyBorder="false" applyAlignment="true" applyProtection="false">
      <alignment horizontal="center" vertical="center" textRotation="0" wrapText="false" indent="0" shrinkToFit="false"/>
      <protection locked="true" hidden="false"/>
    </xf>
    <xf numFmtId="164" fontId="20" fillId="13" borderId="35" xfId="24" applyFont="true" applyBorder="true" applyAlignment="true" applyProtection="false">
      <alignment horizontal="center" vertical="center" textRotation="0" wrapText="false" indent="0" shrinkToFit="false"/>
      <protection locked="true" hidden="false"/>
    </xf>
    <xf numFmtId="164" fontId="20" fillId="0" borderId="36" xfId="24" applyFont="true" applyBorder="true" applyAlignment="true" applyProtection="false">
      <alignment horizontal="center" vertical="center" textRotation="0" wrapText="false" indent="0" shrinkToFit="false"/>
      <protection locked="true" hidden="false"/>
    </xf>
    <xf numFmtId="164" fontId="9" fillId="0" borderId="76" xfId="24" applyFont="true" applyBorder="true" applyAlignment="true" applyProtection="false">
      <alignment horizontal="center" vertical="center" textRotation="0" wrapText="false" indent="0" shrinkToFit="false"/>
      <protection locked="true" hidden="false"/>
    </xf>
    <xf numFmtId="164" fontId="5" fillId="0" borderId="77" xfId="24" applyFont="true" applyBorder="true" applyAlignment="true" applyProtection="false">
      <alignment horizontal="left" vertical="center" textRotation="0" wrapText="false" indent="0" shrinkToFit="false"/>
      <protection locked="true" hidden="false"/>
    </xf>
    <xf numFmtId="164" fontId="9" fillId="0" borderId="77" xfId="24" applyFont="true" applyBorder="true" applyAlignment="true" applyProtection="false">
      <alignment horizontal="left" vertical="center" textRotation="0" wrapText="false" indent="0" shrinkToFit="false"/>
      <protection locked="true" hidden="false"/>
    </xf>
    <xf numFmtId="167" fontId="5" fillId="0" borderId="77" xfId="24" applyFont="true" applyBorder="true" applyAlignment="true" applyProtection="false">
      <alignment horizontal="general" vertical="center" textRotation="0" wrapText="false" indent="0" shrinkToFit="false"/>
      <protection locked="true" hidden="false"/>
    </xf>
    <xf numFmtId="164" fontId="5" fillId="0" borderId="77" xfId="24" applyFont="true" applyBorder="true" applyAlignment="true" applyProtection="false">
      <alignment horizontal="general" vertical="center" textRotation="0" wrapText="false" indent="0" shrinkToFit="false"/>
      <protection locked="true" hidden="false"/>
    </xf>
    <xf numFmtId="171" fontId="5" fillId="0" borderId="77" xfId="24" applyFont="true" applyBorder="true" applyAlignment="true" applyProtection="false">
      <alignment horizontal="general" vertical="center" textRotation="0" wrapText="false" indent="0" shrinkToFit="false"/>
      <protection locked="true" hidden="false"/>
    </xf>
    <xf numFmtId="171" fontId="9" fillId="0" borderId="77" xfId="24" applyFont="true" applyBorder="true" applyAlignment="true" applyProtection="false">
      <alignment horizontal="general" vertical="center" textRotation="0" wrapText="false" indent="0" shrinkToFit="false"/>
      <protection locked="true" hidden="false"/>
    </xf>
    <xf numFmtId="164" fontId="5" fillId="0" borderId="78" xfId="24" applyFont="true" applyBorder="true" applyAlignment="false" applyProtection="false">
      <alignment horizontal="general" vertical="bottom" textRotation="0" wrapText="false" indent="0" shrinkToFit="false"/>
      <protection locked="true" hidden="false"/>
    </xf>
    <xf numFmtId="164" fontId="5" fillId="0" borderId="79" xfId="24" applyFont="true" applyBorder="true" applyAlignment="false" applyProtection="false">
      <alignment horizontal="general" vertical="bottom" textRotation="0" wrapText="false" indent="0" shrinkToFit="false"/>
      <protection locked="true" hidden="false"/>
    </xf>
    <xf numFmtId="164" fontId="5" fillId="0" borderId="80" xfId="24" applyFont="true" applyBorder="true" applyAlignment="false" applyProtection="false">
      <alignment horizontal="general" vertical="bottom" textRotation="0" wrapText="false" indent="0" shrinkToFit="false"/>
      <protection locked="true" hidden="false"/>
    </xf>
    <xf numFmtId="164" fontId="9" fillId="0" borderId="81" xfId="24" applyFont="true" applyBorder="true" applyAlignment="false" applyProtection="false">
      <alignment horizontal="general" vertical="bottom" textRotation="0" wrapText="false" indent="0" shrinkToFit="false"/>
      <protection locked="true" hidden="false"/>
    </xf>
    <xf numFmtId="164" fontId="5" fillId="0" borderId="82" xfId="24" applyFont="true" applyBorder="true" applyAlignment="false" applyProtection="false">
      <alignment horizontal="general" vertical="bottom" textRotation="0" wrapText="false" indent="0" shrinkToFit="false"/>
      <protection locked="true" hidden="false"/>
    </xf>
    <xf numFmtId="164" fontId="5" fillId="0" borderId="81" xfId="24" applyFont="true" applyBorder="true" applyAlignment="false" applyProtection="false">
      <alignment horizontal="general" vertical="bottom" textRotation="0" wrapText="false" indent="0" shrinkToFit="false"/>
      <protection locked="true" hidden="false"/>
    </xf>
    <xf numFmtId="166" fontId="5" fillId="0" borderId="82" xfId="21" applyFont="true" applyBorder="true" applyAlignment="false" applyProtection="false">
      <alignment horizontal="general" vertical="bottom" textRotation="0" wrapText="false" indent="0" shrinkToFit="false"/>
      <protection locked="true" hidden="false"/>
    </xf>
    <xf numFmtId="164" fontId="5" fillId="0" borderId="77" xfId="24" applyFont="true" applyBorder="true" applyAlignment="true" applyProtection="false">
      <alignment horizontal="left" vertical="center" textRotation="0" wrapText="true" indent="0" shrinkToFit="false"/>
      <protection locked="true" hidden="false"/>
    </xf>
    <xf numFmtId="171" fontId="5" fillId="0" borderId="82" xfId="24" applyFont="true" applyBorder="true" applyAlignment="false" applyProtection="false">
      <alignment horizontal="general" vertical="bottom" textRotation="0" wrapText="false" indent="0" shrinkToFit="false"/>
      <protection locked="true" hidden="false"/>
    </xf>
    <xf numFmtId="164" fontId="9" fillId="14" borderId="81" xfId="24" applyFont="true" applyBorder="true" applyAlignment="false" applyProtection="false">
      <alignment horizontal="general" vertical="bottom" textRotation="0" wrapText="false" indent="0" shrinkToFit="false"/>
      <protection locked="true" hidden="false"/>
    </xf>
    <xf numFmtId="164" fontId="9" fillId="14" borderId="0" xfId="24" applyFont="true" applyBorder="false" applyAlignment="false" applyProtection="false">
      <alignment horizontal="general" vertical="bottom" textRotation="0" wrapText="false" indent="0" shrinkToFit="false"/>
      <protection locked="true" hidden="false"/>
    </xf>
    <xf numFmtId="171" fontId="9" fillId="14" borderId="82" xfId="24" applyFont="true" applyBorder="true" applyAlignment="false" applyProtection="false">
      <alignment horizontal="general" vertical="bottom" textRotation="0" wrapText="false" indent="0" shrinkToFit="false"/>
      <protection locked="true" hidden="false"/>
    </xf>
    <xf numFmtId="164" fontId="5" fillId="0" borderId="83" xfId="24" applyFont="true" applyBorder="true" applyAlignment="false" applyProtection="false">
      <alignment horizontal="general" vertical="bottom" textRotation="0" wrapText="false" indent="0" shrinkToFit="false"/>
      <protection locked="true" hidden="false"/>
    </xf>
    <xf numFmtId="164" fontId="5" fillId="0" borderId="84" xfId="24" applyFont="true" applyBorder="true" applyAlignment="false" applyProtection="false">
      <alignment horizontal="general" vertical="bottom" textRotation="0" wrapText="false" indent="0" shrinkToFit="false"/>
      <protection locked="true" hidden="false"/>
    </xf>
    <xf numFmtId="164" fontId="5" fillId="0" borderId="85" xfId="24" applyFont="true" applyBorder="true" applyAlignment="false" applyProtection="false">
      <alignment horizontal="general" vertical="bottom" textRotation="0" wrapText="false" indent="0" shrinkToFit="false"/>
      <protection locked="true" hidden="false"/>
    </xf>
    <xf numFmtId="167" fontId="5" fillId="0" borderId="0" xfId="24" applyFont="true" applyBorder="false" applyAlignment="false" applyProtection="false">
      <alignment horizontal="general" vertical="bottom" textRotation="0" wrapText="false" indent="0" shrinkToFit="false"/>
      <protection locked="true" hidden="false"/>
    </xf>
    <xf numFmtId="164" fontId="21" fillId="15" borderId="76" xfId="24" applyFont="true" applyBorder="true" applyAlignment="true" applyProtection="false">
      <alignment horizontal="center" vertical="center" textRotation="0" wrapText="true" indent="0" shrinkToFit="false"/>
      <protection locked="true" hidden="false"/>
    </xf>
    <xf numFmtId="167" fontId="21" fillId="15" borderId="76" xfId="24" applyFont="true" applyBorder="true" applyAlignment="true" applyProtection="false">
      <alignment horizontal="general" vertical="center" textRotation="0" wrapText="false" indent="0" shrinkToFit="false"/>
      <protection locked="true" hidden="false"/>
    </xf>
    <xf numFmtId="164" fontId="5" fillId="0" borderId="0" xfId="24" applyFont="true" applyBorder="false" applyAlignment="true" applyProtection="false">
      <alignment horizontal="right" vertical="bottom" textRotation="0" wrapText="false" indent="0" shrinkToFit="false"/>
      <protection locked="true" hidden="false"/>
    </xf>
    <xf numFmtId="164" fontId="5" fillId="0" borderId="0" xfId="21" applyFont="true" applyBorder="false" applyAlignment="true" applyProtection="false">
      <alignment horizontal="center" vertical="bottom" textRotation="0" wrapText="false" indent="0" shrinkToFit="false"/>
      <protection locked="true" hidden="false"/>
    </xf>
    <xf numFmtId="164" fontId="22" fillId="0" borderId="0" xfId="21" applyFont="true" applyBorder="false" applyAlignment="false" applyProtection="false">
      <alignment horizontal="general" vertical="bottom" textRotation="0" wrapText="false" indent="0" shrinkToFit="false"/>
      <protection locked="true" hidden="false"/>
    </xf>
    <xf numFmtId="166" fontId="22" fillId="0" borderId="0" xfId="21" applyFont="true" applyBorder="false" applyAlignment="false" applyProtection="false">
      <alignment horizontal="general" vertical="bottom" textRotation="0" wrapText="false" indent="0" shrinkToFit="false"/>
      <protection locked="true" hidden="false"/>
    </xf>
    <xf numFmtId="166" fontId="5" fillId="0" borderId="0" xfId="21" applyFont="true" applyBorder="false" applyAlignment="false" applyProtection="false">
      <alignment horizontal="general" vertical="bottom" textRotation="0" wrapText="false" indent="0" shrinkToFit="false"/>
      <protection locked="true" hidden="false"/>
    </xf>
    <xf numFmtId="166" fontId="6" fillId="0" borderId="0" xfId="20" applyFont="true" applyBorder="false" applyAlignment="true" applyProtection="false">
      <alignment horizontal="left" vertical="bottom" textRotation="0" wrapText="false" indent="0" shrinkToFit="false"/>
      <protection locked="true" hidden="false"/>
    </xf>
    <xf numFmtId="166" fontId="5" fillId="0" borderId="0" xfId="21" applyFont="true" applyBorder="false" applyAlignment="true" applyProtection="false">
      <alignment horizontal="left" vertical="top" textRotation="0" wrapText="false" indent="0" shrinkToFit="false"/>
      <protection locked="true" hidden="false"/>
    </xf>
    <xf numFmtId="164" fontId="5" fillId="0" borderId="0" xfId="21" applyFont="true" applyBorder="false" applyAlignment="true" applyProtection="false">
      <alignment horizontal="left" vertical="top" textRotation="0" wrapText="false" indent="0" shrinkToFit="false"/>
      <protection locked="true" hidden="false"/>
    </xf>
    <xf numFmtId="164" fontId="9" fillId="0" borderId="0" xfId="21" applyFont="true" applyBorder="false" applyAlignment="true" applyProtection="false">
      <alignment horizontal="left" vertical="bottom" textRotation="0" wrapText="false" indent="0" shrinkToFit="false"/>
      <protection locked="true" hidden="false"/>
    </xf>
    <xf numFmtId="164" fontId="6" fillId="0" borderId="0" xfId="20" applyFont="true" applyBorder="false" applyAlignment="true" applyProtection="false">
      <alignment horizontal="left" vertical="bottom" textRotation="0" wrapText="false" indent="0" shrinkToFit="false"/>
      <protection locked="true" hidden="false"/>
    </xf>
    <xf numFmtId="166" fontId="6" fillId="0" borderId="0" xfId="20" applyFont="true" applyBorder="false" applyAlignment="true" applyProtection="false">
      <alignment horizontal="left" vertical="bottom" textRotation="0" wrapText="true" indent="0" shrinkToFit="false"/>
      <protection locked="true" hidden="false"/>
    </xf>
    <xf numFmtId="164" fontId="8" fillId="0" borderId="0" xfId="20" applyFont="true" applyBorder="false" applyAlignment="true" applyProtection="false">
      <alignment horizontal="center" vertical="bottom" textRotation="0" wrapText="true" indent="0" shrinkToFit="false"/>
      <protection locked="true" hidden="false"/>
    </xf>
    <xf numFmtId="166" fontId="8" fillId="3" borderId="10" xfId="20" applyFont="true" applyBorder="true" applyAlignment="true" applyProtection="false">
      <alignment horizontal="center" vertical="bottom" textRotation="0" wrapText="true" indent="0" shrinkToFit="false"/>
      <protection locked="true" hidden="false"/>
    </xf>
    <xf numFmtId="166" fontId="8" fillId="3" borderId="86" xfId="20" applyFont="true" applyBorder="true" applyAlignment="true" applyProtection="false">
      <alignment horizontal="center" vertical="bottom" textRotation="0" wrapText="true" indent="0" shrinkToFit="false"/>
      <protection locked="true" hidden="false"/>
    </xf>
    <xf numFmtId="167" fontId="8" fillId="4" borderId="87" xfId="20" applyFont="true" applyBorder="true" applyAlignment="true" applyProtection="false">
      <alignment horizontal="center" vertical="top" textRotation="0" wrapText="true" indent="0" shrinkToFit="false"/>
      <protection locked="true" hidden="false"/>
    </xf>
    <xf numFmtId="167" fontId="8" fillId="4" borderId="88" xfId="20" applyFont="true" applyBorder="true" applyAlignment="true" applyProtection="false">
      <alignment horizontal="center" vertical="top" textRotation="0" wrapText="true" indent="0" shrinkToFit="false"/>
      <protection locked="true" hidden="false"/>
    </xf>
    <xf numFmtId="166" fontId="6" fillId="5" borderId="89" xfId="20" applyFont="true" applyBorder="true" applyAlignment="true" applyProtection="false">
      <alignment horizontal="left" vertical="bottom" textRotation="0" wrapText="true" indent="0" shrinkToFit="false"/>
      <protection locked="true" hidden="false"/>
    </xf>
    <xf numFmtId="166" fontId="6" fillId="5" borderId="90" xfId="20" applyFont="true" applyBorder="true" applyAlignment="true" applyProtection="false">
      <alignment horizontal="left" vertical="bottom" textRotation="0" wrapText="true" indent="0" shrinkToFit="false"/>
      <protection locked="true" hidden="false"/>
    </xf>
    <xf numFmtId="166" fontId="6" fillId="6" borderId="89" xfId="20" applyFont="true" applyBorder="true" applyAlignment="true" applyProtection="false">
      <alignment horizontal="center" vertical="top" textRotation="0" wrapText="true" indent="0" shrinkToFit="false"/>
      <protection locked="true" hidden="false"/>
    </xf>
    <xf numFmtId="166" fontId="6" fillId="6" borderId="90" xfId="20" applyFont="true" applyBorder="true" applyAlignment="true" applyProtection="false">
      <alignment horizontal="left" vertical="top" textRotation="0" wrapText="true" indent="0" shrinkToFit="false"/>
      <protection locked="true" hidden="false"/>
    </xf>
    <xf numFmtId="166" fontId="6" fillId="0" borderId="89" xfId="20" applyFont="true" applyBorder="true" applyAlignment="true" applyProtection="false">
      <alignment horizontal="center" vertical="top" textRotation="0" wrapText="true" indent="0" shrinkToFit="false"/>
      <protection locked="true" hidden="false"/>
    </xf>
    <xf numFmtId="166" fontId="6" fillId="0" borderId="90" xfId="20" applyFont="true" applyBorder="true" applyAlignment="true" applyProtection="false">
      <alignment horizontal="left" vertical="top" textRotation="0" wrapText="true" indent="0" shrinkToFit="false"/>
      <protection locked="true" hidden="false"/>
    </xf>
    <xf numFmtId="166" fontId="6" fillId="7" borderId="89" xfId="20" applyFont="true" applyBorder="true" applyAlignment="true" applyProtection="false">
      <alignment horizontal="center" vertical="top" textRotation="0" wrapText="true" indent="0" shrinkToFit="false"/>
      <protection locked="true" hidden="false"/>
    </xf>
    <xf numFmtId="166" fontId="6" fillId="7" borderId="90" xfId="20" applyFont="true" applyBorder="true" applyAlignment="true" applyProtection="false">
      <alignment horizontal="left" vertical="top" textRotation="0" wrapText="true" indent="0" shrinkToFit="false"/>
      <protection locked="true" hidden="false"/>
    </xf>
    <xf numFmtId="166" fontId="8" fillId="8" borderId="91" xfId="20" applyFont="true" applyBorder="true" applyAlignment="false" applyProtection="false">
      <alignment horizontal="general" vertical="bottom" textRotation="0" wrapText="false" indent="0" shrinkToFit="false"/>
      <protection locked="true" hidden="false"/>
    </xf>
    <xf numFmtId="166" fontId="8" fillId="8" borderId="92" xfId="20" applyFont="true" applyBorder="true" applyAlignment="false" applyProtection="false">
      <alignment horizontal="general" vertical="bottom" textRotation="0" wrapText="false" indent="0" shrinkToFit="false"/>
      <protection locked="true" hidden="false"/>
    </xf>
    <xf numFmtId="166" fontId="8" fillId="0" borderId="0" xfId="20" applyFont="true" applyBorder="false" applyAlignment="true" applyProtection="false">
      <alignment horizontal="right" vertical="bottom" textRotation="0" wrapText="false" indent="0" shrinkToFit="false"/>
      <protection locked="true" hidden="false"/>
    </xf>
    <xf numFmtId="166" fontId="8" fillId="0" borderId="0" xfId="20" applyFont="true" applyBorder="false" applyAlignment="true" applyProtection="false">
      <alignment horizontal="left" vertical="bottom" textRotation="0" wrapText="false" indent="0" shrinkToFit="false"/>
      <protection locked="true" hidden="false"/>
    </xf>
    <xf numFmtId="164" fontId="5" fillId="0" borderId="0" xfId="22" applyFont="true" applyBorder="false" applyAlignment="true" applyProtection="false">
      <alignment horizontal="left" vertical="center" textRotation="0" wrapText="false" indent="0" shrinkToFit="false"/>
      <protection locked="true" hidden="false"/>
    </xf>
    <xf numFmtId="164" fontId="16" fillId="0" borderId="0" xfId="0" applyFont="true" applyBorder="false" applyAlignment="true" applyProtection="false">
      <alignment horizontal="left" vertical="center" textRotation="0" wrapText="false" indent="0" shrinkToFit="false" readingOrder="1"/>
      <protection locked="true" hidden="false"/>
    </xf>
    <xf numFmtId="164" fontId="17" fillId="0" borderId="0" xfId="0" applyFont="true" applyBorder="false" applyAlignment="true" applyProtection="false">
      <alignment horizontal="left" vertical="center" textRotation="0" wrapText="false" indent="0" shrinkToFit="false" readingOrder="1"/>
      <protection locked="true" hidden="false"/>
    </xf>
    <xf numFmtId="166" fontId="8" fillId="3" borderId="8" xfId="20" applyFont="true" applyBorder="true" applyAlignment="true" applyProtection="false">
      <alignment horizontal="center" vertical="top" textRotation="0" wrapText="true" indent="0" shrinkToFit="false"/>
      <protection locked="true" hidden="false"/>
    </xf>
    <xf numFmtId="166" fontId="6" fillId="4" borderId="13" xfId="20" applyFont="true" applyBorder="true" applyAlignment="true" applyProtection="false">
      <alignment horizontal="center" vertical="top" textRotation="0" wrapText="true" indent="0" shrinkToFit="false"/>
      <protection locked="true" hidden="false"/>
    </xf>
    <xf numFmtId="164" fontId="13" fillId="16" borderId="18" xfId="0" applyFont="true" applyBorder="true" applyAlignment="true" applyProtection="false">
      <alignment horizontal="left" vertical="top" textRotation="0" wrapText="true" indent="0" shrinkToFit="false"/>
      <protection locked="true" hidden="false"/>
    </xf>
    <xf numFmtId="164" fontId="13" fillId="16" borderId="19" xfId="0" applyFont="true" applyBorder="true" applyAlignment="true" applyProtection="false">
      <alignment horizontal="left" vertical="top" textRotation="0" wrapText="true" indent="0" shrinkToFit="false"/>
      <protection locked="true" hidden="false"/>
    </xf>
    <xf numFmtId="166" fontId="13" fillId="16" borderId="19" xfId="0" applyFont="true" applyBorder="true" applyAlignment="true" applyProtection="false">
      <alignment horizontal="center" vertical="top" textRotation="0" wrapText="true" indent="0" shrinkToFit="false"/>
      <protection locked="true" hidden="false"/>
    </xf>
    <xf numFmtId="167" fontId="13" fillId="16" borderId="20" xfId="0" applyFont="true" applyBorder="true" applyAlignment="true" applyProtection="false">
      <alignment horizontal="center" vertical="top" textRotation="0" wrapText="true" indent="0" shrinkToFit="false"/>
      <protection locked="true" hidden="false"/>
    </xf>
    <xf numFmtId="164" fontId="6" fillId="16" borderId="0" xfId="20" applyFont="true" applyBorder="false" applyAlignment="true" applyProtection="false">
      <alignment horizontal="left" vertical="bottom" textRotation="0" wrapText="true" indent="0" shrinkToFit="false"/>
      <protection locked="true" hidden="false"/>
    </xf>
    <xf numFmtId="166" fontId="13" fillId="0" borderId="19" xfId="0" applyFont="true" applyBorder="true" applyAlignment="true" applyProtection="false">
      <alignment horizontal="center" vertical="top" textRotation="0" wrapText="true" indent="0" shrinkToFit="false"/>
      <protection locked="true" hidden="false"/>
    </xf>
    <xf numFmtId="167" fontId="13" fillId="0" borderId="20" xfId="0" applyFont="true" applyBorder="true" applyAlignment="true" applyProtection="false">
      <alignment horizontal="center" vertical="top" textRotation="0" wrapText="true" indent="0" shrinkToFit="false"/>
      <protection locked="true" hidden="false"/>
    </xf>
    <xf numFmtId="164" fontId="6" fillId="16" borderId="0" xfId="20" applyFont="true" applyBorder="false" applyAlignment="false" applyProtection="false">
      <alignment horizontal="general" vertical="bottom" textRotation="0" wrapText="false" indent="0" shrinkToFit="false"/>
      <protection locked="true" hidden="false"/>
    </xf>
    <xf numFmtId="164" fontId="6" fillId="9" borderId="93" xfId="20" applyFont="true" applyBorder="true" applyAlignment="false" applyProtection="false">
      <alignment horizontal="general" vertical="bottom" textRotation="0" wrapText="false" indent="0" shrinkToFit="false"/>
      <protection locked="true" hidden="false"/>
    </xf>
    <xf numFmtId="164" fontId="6" fillId="9" borderId="94" xfId="20" applyFont="true" applyBorder="true" applyAlignment="false" applyProtection="false">
      <alignment horizontal="general" vertical="bottom" textRotation="0" wrapText="false" indent="0" shrinkToFit="false"/>
      <protection locked="true" hidden="false"/>
    </xf>
    <xf numFmtId="166" fontId="6" fillId="9" borderId="95" xfId="20" applyFont="true" applyBorder="true" applyAlignment="true" applyProtection="false">
      <alignment horizontal="center" vertical="bottom" textRotation="0" wrapText="false" indent="0" shrinkToFit="false"/>
      <protection locked="true" hidden="false"/>
    </xf>
    <xf numFmtId="164" fontId="6" fillId="0" borderId="0" xfId="20" applyFont="true" applyBorder="false" applyAlignment="true" applyProtection="false">
      <alignment horizontal="right" vertical="bottom" textRotation="0" wrapText="false" indent="0" shrinkToFit="false"/>
      <protection locked="true" hidden="false"/>
    </xf>
  </cellXfs>
  <cellStyles count="11">
    <cellStyle name="Normal" xfId="0" builtinId="0"/>
    <cellStyle name="Comma" xfId="15" builtinId="3"/>
    <cellStyle name="Comma [0]" xfId="16" builtinId="6"/>
    <cellStyle name="Currency" xfId="17" builtinId="4"/>
    <cellStyle name="Currency [0]" xfId="18" builtinId="7"/>
    <cellStyle name="Percent" xfId="19" builtinId="5"/>
    <cellStyle name="Normal 2" xfId="20"/>
    <cellStyle name="Normal 2 2" xfId="21"/>
    <cellStyle name="Normal_1ª medição Reforma Formosa 2018(1)" xfId="22"/>
    <cellStyle name="Normal_ATUALIZAÇÃO Orçamento Pintura prédio sede(2)" xfId="23"/>
    <cellStyle name="Normal_NOVO_Orcamento Licitacao ITABERAÍ_ATUALIZADO Acordao TCU" xfId="24"/>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7F7F7F"/>
      <rgbColor rgb="FF97A9CA"/>
      <rgbColor rgb="FF993366"/>
      <rgbColor rgb="FFFFFFCC"/>
      <rgbColor rgb="FFE2ECF8"/>
      <rgbColor rgb="FF660066"/>
      <rgbColor rgb="FFFF8080"/>
      <rgbColor rgb="FF0066CC"/>
      <rgbColor rgb="FFC7D4ED"/>
      <rgbColor rgb="FF000080"/>
      <rgbColor rgb="FFFF00FF"/>
      <rgbColor rgb="FFFFFF00"/>
      <rgbColor rgb="FF00FFFF"/>
      <rgbColor rgb="FF800080"/>
      <rgbColor rgb="FF800000"/>
      <rgbColor rgb="FF008080"/>
      <rgbColor rgb="FF0000FF"/>
      <rgbColor rgb="FF00CCFF"/>
      <rgbColor rgb="FFE2F0D9"/>
      <rgbColor rgb="FFB3F7E0"/>
      <rgbColor rgb="FFC8E7A7"/>
      <rgbColor rgb="FFC5D9F1"/>
      <rgbColor rgb="FFD0CECE"/>
      <rgbColor rgb="FFCCCCCC"/>
      <rgbColor rgb="FFFFDF7F"/>
      <rgbColor rgb="FF3366FF"/>
      <rgbColor rgb="FF7FD7A7"/>
      <rgbColor rgb="FF99CC00"/>
      <rgbColor rgb="FFFFC000"/>
      <rgbColor rgb="FFFF9900"/>
      <rgbColor rgb="FFFF6600"/>
      <rgbColor rgb="FF666699"/>
      <rgbColor rgb="FFD9D9D9"/>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externalLink" Target="externalLinks/externalLink1.xml"/><Relationship Id="rId8"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png"/>
</Relationships>
</file>

<file path=xl/drawings/_rels/drawing2.xml.rels><?xml version="1.0" encoding="UTF-8"?>
<Relationships xmlns="http://schemas.openxmlformats.org/package/2006/relationships"><Relationship Id="rId1" Type="http://schemas.openxmlformats.org/officeDocument/2006/relationships/image" Target="../media/image1.png"/>
</Relationships>
</file>

<file path=xl/drawings/_rels/drawing3.xml.rels><?xml version="1.0" encoding="UTF-8"?>
<Relationships xmlns="http://schemas.openxmlformats.org/package/2006/relationships"><Relationship Id="rId1" Type="http://schemas.openxmlformats.org/officeDocument/2006/relationships/image" Target="../media/image1.png"/>
</Relationships>
</file>

<file path=xl/drawings/_rels/drawing4.xml.rels><?xml version="1.0" encoding="UTF-8"?>
<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twoCell">
    <xdr:from>
      <xdr:col>2</xdr:col>
      <xdr:colOff>123840</xdr:colOff>
      <xdr:row>261</xdr:row>
      <xdr:rowOff>19080</xdr:rowOff>
    </xdr:from>
    <xdr:to>
      <xdr:col>10</xdr:col>
      <xdr:colOff>666360</xdr:colOff>
      <xdr:row>264</xdr:row>
      <xdr:rowOff>75960</xdr:rowOff>
    </xdr:to>
    <xdr:sp>
      <xdr:nvSpPr>
        <xdr:cNvPr id="0" name="Text 1"/>
        <xdr:cNvSpPr/>
      </xdr:nvSpPr>
      <xdr:spPr>
        <a:xfrm>
          <a:off x="5576040" y="81867240"/>
          <a:ext cx="6033240" cy="542880"/>
        </a:xfrm>
        <a:prstGeom prst="rect">
          <a:avLst/>
        </a:prstGeom>
        <a:noFill/>
        <a:ln w="0">
          <a:noFill/>
        </a:ln>
      </xdr:spPr>
      <xdr:style>
        <a:lnRef idx="0"/>
        <a:fillRef idx="0"/>
        <a:effectRef idx="0"/>
        <a:fontRef idx="minor"/>
      </xdr:style>
      <xdr:txBody>
        <a:bodyPr vertOverflow="clip" lIns="20160" rIns="20160" tIns="20160" bIns="20160" anchor="t">
          <a:noAutofit/>
        </a:bodyPr>
        <a:p>
          <a:pPr algn="ctr">
            <a:lnSpc>
              <a:spcPct val="100000"/>
            </a:lnSpc>
          </a:pPr>
          <a:r>
            <a:rPr b="0" lang="pt-BR" sz="1000" spc="-1" strike="noStrike">
              <a:solidFill>
                <a:srgbClr val="000000"/>
              </a:solidFill>
              <a:latin typeface="Arial"/>
            </a:rPr>
            <a:t>Eng. Eletricista MSc. Luiz Fernando da Cruz</a:t>
          </a:r>
          <a:endParaRPr b="0" lang="pt-BR" sz="1000" spc="-1" strike="noStrike">
            <a:latin typeface="Times New Roman"/>
          </a:endParaRPr>
        </a:p>
        <a:p>
          <a:pPr algn="ctr">
            <a:lnSpc>
              <a:spcPct val="100000"/>
            </a:lnSpc>
          </a:pPr>
          <a:r>
            <a:rPr b="0" lang="pt-BR" sz="1000" spc="-1" strike="noStrike">
              <a:solidFill>
                <a:srgbClr val="000000"/>
              </a:solidFill>
              <a:latin typeface="Arial"/>
            </a:rPr>
            <a:t>Chefe da Seção de Obras e Projetos</a:t>
          </a:r>
          <a:endParaRPr b="0" lang="pt-BR" sz="1000" spc="-1" strike="noStrike">
            <a:latin typeface="Times New Roman"/>
          </a:endParaRPr>
        </a:p>
        <a:p>
          <a:pPr algn="ctr">
            <a:lnSpc>
              <a:spcPct val="100000"/>
            </a:lnSpc>
          </a:pPr>
          <a:r>
            <a:rPr b="0" lang="pt-BR" sz="1000" spc="-1" strike="noStrike">
              <a:solidFill>
                <a:srgbClr val="000000"/>
              </a:solidFill>
              <a:latin typeface="Arial"/>
            </a:rPr>
            <a:t>CREA nº 11205/D-GO</a:t>
          </a:r>
          <a:endParaRPr b="0" lang="pt-BR" sz="1000" spc="-1" strike="noStrike">
            <a:latin typeface="Times New Roman"/>
          </a:endParaRPr>
        </a:p>
      </xdr:txBody>
    </xdr:sp>
    <xdr:clientData/>
  </xdr:twoCellAnchor>
  <xdr:twoCellAnchor editAs="oneCell">
    <xdr:from>
      <xdr:col>1</xdr:col>
      <xdr:colOff>237960</xdr:colOff>
      <xdr:row>2</xdr:row>
      <xdr:rowOff>28440</xdr:rowOff>
    </xdr:from>
    <xdr:to>
      <xdr:col>1</xdr:col>
      <xdr:colOff>1037880</xdr:colOff>
      <xdr:row>6</xdr:row>
      <xdr:rowOff>83880</xdr:rowOff>
    </xdr:to>
    <xdr:pic>
      <xdr:nvPicPr>
        <xdr:cNvPr id="1" name="Imagem 2" descr=""/>
        <xdr:cNvPicPr/>
      </xdr:nvPicPr>
      <xdr:blipFill>
        <a:blip r:embed="rId1"/>
        <a:stretch/>
      </xdr:blipFill>
      <xdr:spPr>
        <a:xfrm>
          <a:off x="935280" y="352440"/>
          <a:ext cx="799920" cy="788760"/>
        </a:xfrm>
        <a:prstGeom prst="rect">
          <a:avLst/>
        </a:prstGeom>
        <a:ln w="0">
          <a:noFill/>
        </a:ln>
      </xdr:spPr>
    </xdr:pic>
    <xdr:clientData/>
  </xdr:twoCellAnchor>
</xdr:wsDr>
</file>

<file path=xl/drawings/drawing2.xml><?xml version="1.0" encoding="utf-8"?>
<xdr:wsDr xmlns:xdr="http://schemas.openxmlformats.org/drawingml/2006/spreadsheetDrawing" xmlns:a="http://schemas.openxmlformats.org/drawingml/2006/main" xmlns:r="http://schemas.openxmlformats.org/officeDocument/2006/relationships">
  <xdr:twoCellAnchor editAs="oneCell">
    <xdr:from>
      <xdr:col>1</xdr:col>
      <xdr:colOff>47520</xdr:colOff>
      <xdr:row>0</xdr:row>
      <xdr:rowOff>47520</xdr:rowOff>
    </xdr:from>
    <xdr:to>
      <xdr:col>1</xdr:col>
      <xdr:colOff>799560</xdr:colOff>
      <xdr:row>4</xdr:row>
      <xdr:rowOff>17640</xdr:rowOff>
    </xdr:to>
    <xdr:pic>
      <xdr:nvPicPr>
        <xdr:cNvPr id="2" name="Imagem 2" descr=""/>
        <xdr:cNvPicPr/>
      </xdr:nvPicPr>
      <xdr:blipFill>
        <a:blip r:embed="rId1"/>
        <a:stretch/>
      </xdr:blipFill>
      <xdr:spPr>
        <a:xfrm>
          <a:off x="705960" y="47520"/>
          <a:ext cx="752040" cy="741600"/>
        </a:xfrm>
        <a:prstGeom prst="rect">
          <a:avLst/>
        </a:prstGeom>
        <a:ln w="0">
          <a:noFill/>
        </a:ln>
      </xdr:spPr>
    </xdr:pic>
    <xdr:clientData/>
  </xdr:twoCellAnchor>
</xdr:wsDr>
</file>

<file path=xl/drawings/drawing3.xml><?xml version="1.0" encoding="utf-8"?>
<xdr:wsDr xmlns:xdr="http://schemas.openxmlformats.org/drawingml/2006/spreadsheetDrawing" xmlns:a="http://schemas.openxmlformats.org/drawingml/2006/main" xmlns:r="http://schemas.openxmlformats.org/officeDocument/2006/relationships">
  <xdr:twoCellAnchor editAs="oneCell">
    <xdr:from>
      <xdr:col>1</xdr:col>
      <xdr:colOff>237960</xdr:colOff>
      <xdr:row>2</xdr:row>
      <xdr:rowOff>28440</xdr:rowOff>
    </xdr:from>
    <xdr:to>
      <xdr:col>1</xdr:col>
      <xdr:colOff>1037880</xdr:colOff>
      <xdr:row>6</xdr:row>
      <xdr:rowOff>83880</xdr:rowOff>
    </xdr:to>
    <xdr:pic>
      <xdr:nvPicPr>
        <xdr:cNvPr id="3" name="Imagem 2" descr=""/>
        <xdr:cNvPicPr/>
      </xdr:nvPicPr>
      <xdr:blipFill>
        <a:blip r:embed="rId1"/>
        <a:stretch/>
      </xdr:blipFill>
      <xdr:spPr>
        <a:xfrm>
          <a:off x="935280" y="352440"/>
          <a:ext cx="799920" cy="788760"/>
        </a:xfrm>
        <a:prstGeom prst="rect">
          <a:avLst/>
        </a:prstGeom>
        <a:ln w="0">
          <a:noFill/>
        </a:ln>
      </xdr:spPr>
    </xdr:pic>
    <xdr:clientData/>
  </xdr:twoCellAnchor>
</xdr:wsDr>
</file>

<file path=xl/drawings/drawing4.xml><?xml version="1.0" encoding="utf-8"?>
<xdr:wsDr xmlns:xdr="http://schemas.openxmlformats.org/drawingml/2006/spreadsheetDrawing" xmlns:a="http://schemas.openxmlformats.org/drawingml/2006/main" xmlns:r="http://schemas.openxmlformats.org/officeDocument/2006/relationships">
  <xdr:twoCellAnchor editAs="oneCell">
    <xdr:from>
      <xdr:col>1</xdr:col>
      <xdr:colOff>237960</xdr:colOff>
      <xdr:row>2</xdr:row>
      <xdr:rowOff>28440</xdr:rowOff>
    </xdr:from>
    <xdr:to>
      <xdr:col>1</xdr:col>
      <xdr:colOff>1037880</xdr:colOff>
      <xdr:row>6</xdr:row>
      <xdr:rowOff>83880</xdr:rowOff>
    </xdr:to>
    <xdr:pic>
      <xdr:nvPicPr>
        <xdr:cNvPr id="4" name="Imagem 2" descr=""/>
        <xdr:cNvPicPr/>
      </xdr:nvPicPr>
      <xdr:blipFill>
        <a:blip r:embed="rId1"/>
        <a:stretch/>
      </xdr:blipFill>
      <xdr:spPr>
        <a:xfrm>
          <a:off x="935280" y="352440"/>
          <a:ext cx="799920" cy="788760"/>
        </a:xfrm>
        <a:prstGeom prst="rect">
          <a:avLst/>
        </a:prstGeom>
        <a:ln w="0">
          <a:noFill/>
        </a:ln>
      </xdr:spPr>
    </xdr:pic>
    <xdr:clientData/>
  </xdr:twoCellAnchor>
</xdr:wsDr>
</file>

<file path=xl/externalLinks/_rels/externalLink1.xml.rels><?xml version="1.0" encoding="UTF-8"?>
<Relationships xmlns="http://schemas.openxmlformats.org/package/2006/relationships"><Relationship Id="rId1" Type="http://schemas.openxmlformats.org/officeDocument/2006/relationships/externalLinkPath" Target="../../../../../../../C:/ARQUIVOS%20TRE/SEOPR%20Home%20Office/REMANESCENTE%20-%20VALPARAISO%20E%20LUZI&#194;NIA/Planilha%20or&#231;ament&#225;ria%20Aparecida%20de%20Goi&#226;nia.xlsx"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Planilha orçamentária "/>
      <sheetName val="Cronograma Físico Financeiro"/>
      <sheetName val="COMPOSIÇÃO BDI"/>
      <sheetName val="Relatório de fontes do preços"/>
      <sheetName val="Curva ABC de serviços"/>
      <sheetName val="Rascunho vindo do Orça Fascio"/>
      <sheetName val="Planilha4"/>
    </sheetNames>
    <sheetDataSet>
      <sheetData sheetId="0">
        <row r="421">
          <cell r="Q421">
            <v>1363.34</v>
          </cell>
        </row>
        <row r="422">
          <cell r="Q422">
            <v>669.276</v>
          </cell>
        </row>
        <row r="423">
          <cell r="Q423">
            <v>483.366</v>
          </cell>
        </row>
        <row r="424">
          <cell r="Q424">
            <v>520.548</v>
          </cell>
        </row>
        <row r="425">
          <cell r="Q425">
            <v>818.004</v>
          </cell>
        </row>
        <row r="426">
          <cell r="Q426">
            <v>774.625</v>
          </cell>
        </row>
        <row r="427">
          <cell r="Q427">
            <v>991.52</v>
          </cell>
        </row>
        <row r="428">
          <cell r="Q428">
            <v>557.73</v>
          </cell>
        </row>
        <row r="429">
          <cell r="Q429">
            <v>59.4912</v>
          </cell>
        </row>
        <row r="430">
          <cell r="Q430">
            <v>309.85</v>
          </cell>
        </row>
        <row r="431">
          <cell r="Q431">
            <v>4337.9</v>
          </cell>
        </row>
      </sheetData>
      <sheetData sheetId="1"/>
      <sheetData sheetId="2"/>
      <sheetData sheetId="3"/>
      <sheetData sheetId="4"/>
      <sheetData sheetId="5"/>
      <sheetData sheetId="6"/>
    </sheetDataSet>
  </externalBook>
</externalLink>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_rels/sheet2.xml.rels><?xml version="1.0" encoding="UTF-8"?>
<Relationships xmlns="http://schemas.openxmlformats.org/package/2006/relationships"><Relationship Id="rId1" Type="http://schemas.openxmlformats.org/officeDocument/2006/relationships/drawing" Target="../drawings/drawing2.xml"/>
</Relationships>
</file>

<file path=xl/worksheets/_rels/sheet4.xml.rels><?xml version="1.0" encoding="UTF-8"?>
<Relationships xmlns="http://schemas.openxmlformats.org/package/2006/relationships"><Relationship Id="rId1" Type="http://schemas.openxmlformats.org/officeDocument/2006/relationships/drawing" Target="../drawings/drawing3.xml"/>
</Relationships>
</file>

<file path=xl/worksheets/_rels/sheet5.xml.rels><?xml version="1.0" encoding="UTF-8"?>
<Relationships xmlns="http://schemas.openxmlformats.org/package/2006/relationships"><Relationship Id="rId1" Type="http://schemas.openxmlformats.org/officeDocument/2006/relationships/drawing" Target="../drawings/drawing4.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R273"/>
  <sheetViews>
    <sheetView showFormulas="false" showGridLines="false" showRowColHeaders="true" showZeros="true" rightToLeft="false" tabSelected="false" showOutlineSymbols="true" defaultGridColor="true" view="normal" topLeftCell="A1" colorId="64" zoomScale="100" zoomScaleNormal="100" zoomScalePageLayoutView="100" workbookViewId="0">
      <pane xSplit="0" ySplit="14" topLeftCell="A15" activePane="bottomLeft" state="frozen"/>
      <selection pane="topLeft" activeCell="A1" activeCellId="0" sqref="A1"/>
      <selection pane="bottomLeft" activeCell="B251" activeCellId="0" sqref="B251"/>
    </sheetView>
  </sheetViews>
  <sheetFormatPr defaultColWidth="9.00390625" defaultRowHeight="12.75" zeroHeight="false" outlineLevelRow="0" outlineLevelCol="0"/>
  <cols>
    <col collapsed="false" customWidth="false" hidden="false" outlineLevel="0" max="1" min="1" style="1" width="9"/>
    <col collapsed="false" customWidth="true" hidden="false" outlineLevel="0" max="2" min="2" style="1" width="61.38"/>
    <col collapsed="false" customWidth="true" hidden="false" outlineLevel="0" max="3" min="3" style="1" width="11.12"/>
    <col collapsed="false" customWidth="true" hidden="false" outlineLevel="0" max="4" min="4" style="2" width="8.12"/>
    <col collapsed="false" customWidth="true" hidden="false" outlineLevel="0" max="5" min="5" style="3" width="1.25"/>
    <col collapsed="false" customWidth="true" hidden="false" outlineLevel="0" max="6" min="6" style="3" width="14.12"/>
    <col collapsed="false" customWidth="true" hidden="false" outlineLevel="0" max="7" min="7" style="3" width="10.62"/>
    <col collapsed="false" customWidth="true" hidden="false" outlineLevel="0" max="8" min="8" style="3" width="10.26"/>
    <col collapsed="false" customWidth="true" hidden="false" outlineLevel="0" max="9" min="9" style="3" width="1.25"/>
    <col collapsed="false" customWidth="true" hidden="false" outlineLevel="0" max="10" min="10" style="3" width="14.12"/>
    <col collapsed="false" customWidth="true" hidden="false" outlineLevel="0" max="11" min="11" style="3" width="13.12"/>
    <col collapsed="false" customWidth="true" hidden="false" outlineLevel="0" max="12" min="12" style="3" width="13.25"/>
    <col collapsed="false" customWidth="true" hidden="false" outlineLevel="0" max="13" min="13" style="3" width="1.25"/>
    <col collapsed="false" customWidth="true" hidden="false" outlineLevel="0" max="14" min="14" style="3" width="14.62"/>
    <col collapsed="false" customWidth="true" hidden="false" outlineLevel="0" max="15" min="15" style="3" width="1.25"/>
    <col collapsed="false" customWidth="true" hidden="false" outlineLevel="0" max="16" min="16" style="3" width="13.76"/>
    <col collapsed="false" customWidth="true" hidden="false" outlineLevel="0" max="17" min="17" style="3" width="15.26"/>
    <col collapsed="false" customWidth="true" hidden="false" outlineLevel="0" max="18" min="18" style="1" width="24.5"/>
    <col collapsed="false" customWidth="false" hidden="false" outlineLevel="0" max="16384" min="19" style="1" width="9"/>
  </cols>
  <sheetData>
    <row r="1" customFormat="false" ht="12.75" hidden="false" customHeight="false" outlineLevel="0" collapsed="false">
      <c r="A1" s="4"/>
      <c r="B1" s="5"/>
      <c r="C1" s="6"/>
      <c r="D1" s="7"/>
      <c r="E1" s="8"/>
      <c r="F1" s="8"/>
      <c r="G1" s="8"/>
      <c r="H1" s="8"/>
      <c r="I1" s="8"/>
      <c r="J1" s="8"/>
      <c r="K1" s="8"/>
      <c r="L1" s="8"/>
      <c r="M1" s="8"/>
      <c r="R1" s="9"/>
    </row>
    <row r="2" customFormat="false" ht="12.75" hidden="false" customHeight="false" outlineLevel="0" collapsed="false">
      <c r="A2" s="9"/>
      <c r="B2" s="10"/>
      <c r="C2" s="11"/>
      <c r="D2" s="12"/>
      <c r="E2" s="13"/>
      <c r="F2" s="13"/>
      <c r="G2" s="13"/>
      <c r="H2" s="13"/>
      <c r="I2" s="13"/>
      <c r="J2" s="13"/>
      <c r="K2" s="13"/>
      <c r="L2" s="13"/>
      <c r="M2" s="13"/>
      <c r="R2" s="9"/>
    </row>
    <row r="3" customFormat="false" ht="19.5" hidden="false" customHeight="false" outlineLevel="0" collapsed="false">
      <c r="A3" s="9"/>
      <c r="B3" s="14" t="s">
        <v>0</v>
      </c>
      <c r="D3" s="12"/>
      <c r="E3" s="13"/>
      <c r="F3" s="13"/>
      <c r="G3" s="13"/>
      <c r="H3" s="13"/>
      <c r="I3" s="13"/>
      <c r="J3" s="13"/>
      <c r="K3" s="13"/>
      <c r="L3" s="13"/>
      <c r="M3" s="13"/>
      <c r="N3" s="15" t="s">
        <v>1</v>
      </c>
      <c r="O3" s="16"/>
      <c r="P3" s="17"/>
      <c r="Q3" s="18" t="n">
        <v>60</v>
      </c>
      <c r="R3" s="9"/>
    </row>
    <row r="4" customFormat="false" ht="12.75" hidden="false" customHeight="false" outlineLevel="0" collapsed="false">
      <c r="A4" s="9"/>
      <c r="B4" s="19" t="s">
        <v>2</v>
      </c>
      <c r="C4" s="11"/>
      <c r="D4" s="12"/>
      <c r="E4" s="13"/>
      <c r="F4" s="13"/>
      <c r="G4" s="13"/>
      <c r="H4" s="13"/>
      <c r="I4" s="13"/>
      <c r="J4" s="13"/>
      <c r="K4" s="13"/>
      <c r="L4" s="13"/>
      <c r="M4" s="13"/>
      <c r="N4" s="15" t="s">
        <v>3</v>
      </c>
      <c r="O4" s="16"/>
      <c r="P4" s="17"/>
      <c r="Q4" s="20" t="n">
        <v>0.2351</v>
      </c>
    </row>
    <row r="5" customFormat="false" ht="12.75" hidden="false" customHeight="false" outlineLevel="0" collapsed="false">
      <c r="A5" s="9"/>
      <c r="B5" s="10" t="s">
        <v>4</v>
      </c>
      <c r="C5" s="11"/>
      <c r="D5" s="12"/>
      <c r="E5" s="13"/>
      <c r="F5" s="13"/>
      <c r="G5" s="13"/>
      <c r="H5" s="13"/>
      <c r="I5" s="13"/>
      <c r="J5" s="13"/>
      <c r="K5" s="13"/>
      <c r="L5" s="13"/>
      <c r="M5" s="13"/>
      <c r="N5" s="15" t="s">
        <v>5</v>
      </c>
      <c r="O5" s="21"/>
      <c r="P5" s="17"/>
      <c r="Q5" s="22" t="n">
        <f aca="false">Q7-Q6</f>
        <v>220823.03582457</v>
      </c>
    </row>
    <row r="6" customFormat="false" ht="12.75" hidden="false" customHeight="false" outlineLevel="0" collapsed="false">
      <c r="A6" s="9"/>
      <c r="B6" s="10" t="s">
        <v>6</v>
      </c>
      <c r="C6" s="11"/>
      <c r="D6" s="12"/>
      <c r="E6" s="13"/>
      <c r="F6" s="13"/>
      <c r="G6" s="13"/>
      <c r="H6" s="13"/>
      <c r="I6" s="13"/>
      <c r="J6" s="13"/>
      <c r="K6" s="13"/>
      <c r="L6" s="13"/>
      <c r="M6" s="13"/>
      <c r="N6" s="15" t="s">
        <v>7</v>
      </c>
      <c r="O6" s="23"/>
      <c r="P6" s="24"/>
      <c r="Q6" s="22" t="n">
        <f aca="false">P255</f>
        <v>72674.58653646</v>
      </c>
    </row>
    <row r="7" customFormat="false" ht="12.75" hidden="false" customHeight="false" outlineLevel="0" collapsed="false">
      <c r="A7" s="9"/>
      <c r="B7" s="10" t="s">
        <v>8</v>
      </c>
      <c r="C7" s="11"/>
      <c r="D7" s="12"/>
      <c r="E7" s="13"/>
      <c r="F7" s="13"/>
      <c r="G7" s="13"/>
      <c r="H7" s="13"/>
      <c r="I7" s="13"/>
      <c r="J7" s="13"/>
      <c r="K7" s="13"/>
      <c r="L7" s="13"/>
      <c r="M7" s="13"/>
      <c r="N7" s="15" t="s">
        <v>9</v>
      </c>
      <c r="O7" s="25"/>
      <c r="P7" s="17"/>
      <c r="Q7" s="22" t="n">
        <f aca="false">Q255</f>
        <v>293497.62236103</v>
      </c>
    </row>
    <row r="8" customFormat="false" ht="12.75" hidden="false" customHeight="false" outlineLevel="0" collapsed="false">
      <c r="A8" s="9"/>
      <c r="B8" s="10"/>
      <c r="C8" s="11"/>
      <c r="D8" s="12"/>
      <c r="E8" s="13"/>
      <c r="F8" s="13"/>
      <c r="G8" s="13"/>
      <c r="H8" s="13"/>
      <c r="I8" s="13"/>
      <c r="J8" s="13"/>
      <c r="K8" s="13"/>
      <c r="L8" s="13"/>
      <c r="M8" s="13"/>
      <c r="N8" s="26"/>
      <c r="O8" s="27"/>
      <c r="P8" s="28"/>
      <c r="Q8" s="29"/>
    </row>
    <row r="9" customFormat="false" ht="23.25" hidden="false" customHeight="false" outlineLevel="0" collapsed="false">
      <c r="A9" s="9"/>
      <c r="B9" s="30" t="s">
        <v>10</v>
      </c>
      <c r="C9" s="11"/>
      <c r="D9" s="12"/>
      <c r="E9" s="13"/>
      <c r="F9" s="13"/>
      <c r="G9" s="13"/>
      <c r="H9" s="13"/>
      <c r="I9" s="13"/>
      <c r="J9" s="13"/>
      <c r="K9" s="13"/>
      <c r="L9" s="13"/>
      <c r="M9" s="13"/>
      <c r="R9" s="9"/>
    </row>
    <row r="10" customFormat="false" ht="25.5" hidden="false" customHeight="false" outlineLevel="0" collapsed="false">
      <c r="A10" s="9"/>
      <c r="B10" s="31" t="s">
        <v>11</v>
      </c>
      <c r="C10" s="11"/>
      <c r="D10" s="12"/>
      <c r="E10" s="13"/>
      <c r="F10" s="13"/>
      <c r="G10" s="13"/>
      <c r="H10" s="13"/>
      <c r="I10" s="13"/>
      <c r="J10" s="13"/>
      <c r="K10" s="13"/>
      <c r="L10" s="13"/>
      <c r="M10" s="13"/>
      <c r="R10" s="9"/>
    </row>
    <row r="11" s="1" customFormat="true" ht="25.5" hidden="false" customHeight="false" outlineLevel="0" collapsed="false">
      <c r="A11" s="9"/>
      <c r="B11" s="31" t="s">
        <v>12</v>
      </c>
      <c r="C11" s="11"/>
      <c r="D11" s="12"/>
      <c r="E11" s="13"/>
      <c r="F11" s="13"/>
      <c r="G11" s="13"/>
      <c r="H11" s="13"/>
      <c r="I11" s="13"/>
      <c r="J11" s="13"/>
      <c r="K11" s="13"/>
      <c r="L11" s="13"/>
      <c r="M11" s="13"/>
      <c r="R11" s="9"/>
    </row>
    <row r="12" customFormat="false" ht="12.75" hidden="false" customHeight="false" outlineLevel="0" collapsed="false">
      <c r="A12" s="9"/>
      <c r="B12" s="31"/>
      <c r="C12" s="11"/>
      <c r="D12" s="12"/>
      <c r="E12" s="13"/>
      <c r="F12" s="13"/>
      <c r="G12" s="13"/>
      <c r="H12" s="13"/>
      <c r="I12" s="13"/>
      <c r="J12" s="13"/>
      <c r="K12" s="13"/>
      <c r="L12" s="13"/>
      <c r="M12" s="13"/>
      <c r="N12" s="13"/>
      <c r="O12" s="13"/>
      <c r="P12" s="13"/>
      <c r="Q12" s="13"/>
      <c r="R12" s="9"/>
    </row>
    <row r="13" s="39" customFormat="true" ht="12.75" hidden="false" customHeight="true" outlineLevel="0" collapsed="false">
      <c r="A13" s="32" t="s">
        <v>13</v>
      </c>
      <c r="B13" s="33" t="s">
        <v>14</v>
      </c>
      <c r="C13" s="33" t="s">
        <v>15</v>
      </c>
      <c r="D13" s="34" t="s">
        <v>16</v>
      </c>
      <c r="E13" s="35"/>
      <c r="F13" s="36" t="s">
        <v>17</v>
      </c>
      <c r="G13" s="36"/>
      <c r="H13" s="36"/>
      <c r="I13" s="35"/>
      <c r="J13" s="37" t="s">
        <v>18</v>
      </c>
      <c r="K13" s="37"/>
      <c r="L13" s="37"/>
      <c r="M13" s="37"/>
      <c r="N13" s="38" t="s">
        <v>19</v>
      </c>
      <c r="O13" s="35"/>
      <c r="P13" s="36" t="s">
        <v>20</v>
      </c>
      <c r="Q13" s="36"/>
      <c r="R13" s="1"/>
    </row>
    <row r="14" s="51" customFormat="true" ht="12.75" hidden="false" customHeight="false" outlineLevel="0" collapsed="false">
      <c r="A14" s="40"/>
      <c r="B14" s="41"/>
      <c r="C14" s="42"/>
      <c r="D14" s="43"/>
      <c r="E14" s="44"/>
      <c r="F14" s="45" t="s">
        <v>21</v>
      </c>
      <c r="G14" s="46" t="s">
        <v>22</v>
      </c>
      <c r="H14" s="47" t="s">
        <v>23</v>
      </c>
      <c r="I14" s="35"/>
      <c r="J14" s="45" t="s">
        <v>21</v>
      </c>
      <c r="K14" s="46" t="s">
        <v>22</v>
      </c>
      <c r="L14" s="47" t="s">
        <v>23</v>
      </c>
      <c r="M14" s="48"/>
      <c r="N14" s="49" t="n">
        <f aca="false">Q4</f>
        <v>0.2351</v>
      </c>
      <c r="O14" s="35"/>
      <c r="P14" s="50" t="s">
        <v>21</v>
      </c>
      <c r="Q14" s="47" t="s">
        <v>23</v>
      </c>
      <c r="R14" s="19"/>
    </row>
    <row r="15" s="62" customFormat="true" ht="12.75" hidden="false" customHeight="false" outlineLevel="0" collapsed="false">
      <c r="A15" s="52" t="s">
        <v>24</v>
      </c>
      <c r="B15" s="53" t="s">
        <v>25</v>
      </c>
      <c r="C15" s="53"/>
      <c r="D15" s="54"/>
      <c r="E15" s="55"/>
      <c r="F15" s="56" t="n">
        <f aca="false">F16+F22+F89+F136</f>
        <v>168272.45825859</v>
      </c>
      <c r="G15" s="53"/>
      <c r="H15" s="57"/>
      <c r="I15" s="58"/>
      <c r="J15" s="52"/>
      <c r="K15" s="53"/>
      <c r="L15" s="57"/>
      <c r="M15" s="58"/>
      <c r="N15" s="59"/>
      <c r="O15" s="58"/>
      <c r="P15" s="60"/>
      <c r="Q15" s="57"/>
      <c r="R15" s="61"/>
    </row>
    <row r="16" s="76" customFormat="true" ht="12.75" hidden="false" customHeight="false" outlineLevel="0" collapsed="false">
      <c r="A16" s="63" t="s">
        <v>26</v>
      </c>
      <c r="B16" s="64" t="s">
        <v>27</v>
      </c>
      <c r="C16" s="64"/>
      <c r="D16" s="65"/>
      <c r="E16" s="66"/>
      <c r="F16" s="67" t="n">
        <f aca="false">SUM(Q17:Q21)</f>
        <v>10877.105766</v>
      </c>
      <c r="G16" s="64"/>
      <c r="H16" s="68"/>
      <c r="I16" s="69"/>
      <c r="J16" s="70"/>
      <c r="K16" s="71"/>
      <c r="L16" s="68"/>
      <c r="M16" s="72"/>
      <c r="N16" s="73"/>
      <c r="O16" s="69"/>
      <c r="P16" s="74"/>
      <c r="Q16" s="68"/>
      <c r="R16" s="75"/>
    </row>
    <row r="17" customFormat="false" ht="25.5" hidden="false" customHeight="false" outlineLevel="0" collapsed="false">
      <c r="A17" s="77" t="s">
        <v>28</v>
      </c>
      <c r="B17" s="78" t="s">
        <v>29</v>
      </c>
      <c r="C17" s="79" t="s">
        <v>30</v>
      </c>
      <c r="D17" s="80" t="n">
        <v>5</v>
      </c>
      <c r="E17" s="81"/>
      <c r="F17" s="82" t="n">
        <v>0</v>
      </c>
      <c r="G17" s="83" t="n">
        <v>20</v>
      </c>
      <c r="H17" s="84" t="n">
        <f aca="false">F17+G17</f>
        <v>20</v>
      </c>
      <c r="I17" s="85"/>
      <c r="J17" s="82" t="n">
        <f aca="false">F17*D17</f>
        <v>0</v>
      </c>
      <c r="K17" s="83" t="n">
        <f aca="false">G17*D17</f>
        <v>100</v>
      </c>
      <c r="L17" s="84" t="n">
        <f aca="false">J17+K17</f>
        <v>100</v>
      </c>
      <c r="M17" s="86"/>
      <c r="N17" s="87" t="n">
        <f aca="false">L17*N$14</f>
        <v>23.51</v>
      </c>
      <c r="O17" s="85"/>
      <c r="P17" s="88" t="n">
        <f aca="false">J17*(1+N$14)</f>
        <v>0</v>
      </c>
      <c r="Q17" s="84" t="n">
        <f aca="false">L17*(1+N$14)</f>
        <v>123.51</v>
      </c>
      <c r="R17" s="19"/>
    </row>
    <row r="18" customFormat="false" ht="12.75" hidden="false" customHeight="false" outlineLevel="0" collapsed="false">
      <c r="A18" s="77" t="s">
        <v>31</v>
      </c>
      <c r="B18" s="78" t="s">
        <v>32</v>
      </c>
      <c r="C18" s="79" t="s">
        <v>33</v>
      </c>
      <c r="D18" s="80" t="n">
        <v>35</v>
      </c>
      <c r="E18" s="81"/>
      <c r="F18" s="82" t="n">
        <v>108.36</v>
      </c>
      <c r="G18" s="83" t="n">
        <v>0</v>
      </c>
      <c r="H18" s="84" t="n">
        <f aca="false">F18+G18</f>
        <v>108.36</v>
      </c>
      <c r="I18" s="85"/>
      <c r="J18" s="82" t="n">
        <f aca="false">F18*D18</f>
        <v>3792.6</v>
      </c>
      <c r="K18" s="83" t="n">
        <f aca="false">G18*D18</f>
        <v>0</v>
      </c>
      <c r="L18" s="84" t="n">
        <f aca="false">J18+K18</f>
        <v>3792.6</v>
      </c>
      <c r="M18" s="86"/>
      <c r="N18" s="87" t="n">
        <f aca="false">L18*N$14</f>
        <v>891.64026</v>
      </c>
      <c r="O18" s="85"/>
      <c r="P18" s="88" t="n">
        <f aca="false">J18*(1+N$14)</f>
        <v>4684.24026</v>
      </c>
      <c r="Q18" s="84" t="n">
        <f aca="false">L18*(1+N$14)</f>
        <v>4684.24026</v>
      </c>
      <c r="R18" s="19"/>
    </row>
    <row r="19" customFormat="false" ht="12.75" hidden="false" customHeight="false" outlineLevel="0" collapsed="false">
      <c r="A19" s="77" t="s">
        <v>34</v>
      </c>
      <c r="B19" s="78" t="s">
        <v>35</v>
      </c>
      <c r="C19" s="79" t="s">
        <v>36</v>
      </c>
      <c r="D19" s="80" t="n">
        <v>1</v>
      </c>
      <c r="E19" s="81"/>
      <c r="F19" s="82" t="n">
        <v>4409.47</v>
      </c>
      <c r="G19" s="83" t="n">
        <v>0</v>
      </c>
      <c r="H19" s="84" t="n">
        <f aca="false">F19+G19</f>
        <v>4409.47</v>
      </c>
      <c r="I19" s="85"/>
      <c r="J19" s="82" t="n">
        <f aca="false">F19*D19</f>
        <v>4409.47</v>
      </c>
      <c r="K19" s="83" t="n">
        <f aca="false">G19*D19</f>
        <v>0</v>
      </c>
      <c r="L19" s="84" t="n">
        <f aca="false">J19+K19</f>
        <v>4409.47</v>
      </c>
      <c r="M19" s="86"/>
      <c r="N19" s="87" t="n">
        <f aca="false">L19*N$14</f>
        <v>1036.666397</v>
      </c>
      <c r="O19" s="85"/>
      <c r="P19" s="88" t="n">
        <f aca="false">J19*(1+N$14)</f>
        <v>5446.136397</v>
      </c>
      <c r="Q19" s="84" t="n">
        <f aca="false">L19*(1+N$14)</f>
        <v>5446.136397</v>
      </c>
      <c r="R19" s="19"/>
    </row>
    <row r="20" customFormat="false" ht="12.75" hidden="false" customHeight="false" outlineLevel="0" collapsed="false">
      <c r="A20" s="77" t="s">
        <v>37</v>
      </c>
      <c r="B20" s="78" t="s">
        <v>38</v>
      </c>
      <c r="C20" s="79" t="s">
        <v>39</v>
      </c>
      <c r="D20" s="80" t="n">
        <v>1</v>
      </c>
      <c r="E20" s="81"/>
      <c r="F20" s="82" t="n">
        <v>0</v>
      </c>
      <c r="G20" s="83" t="n">
        <v>250</v>
      </c>
      <c r="H20" s="84" t="n">
        <f aca="false">F20+G20</f>
        <v>250</v>
      </c>
      <c r="I20" s="85"/>
      <c r="J20" s="82" t="n">
        <f aca="false">F20*D20</f>
        <v>0</v>
      </c>
      <c r="K20" s="83" t="n">
        <f aca="false">G20*D20</f>
        <v>250</v>
      </c>
      <c r="L20" s="84" t="n">
        <f aca="false">J20+K20</f>
        <v>250</v>
      </c>
      <c r="M20" s="86"/>
      <c r="N20" s="87" t="n">
        <f aca="false">L20*N$14</f>
        <v>58.775</v>
      </c>
      <c r="O20" s="85"/>
      <c r="P20" s="88" t="n">
        <f aca="false">J20*(1+N$14)</f>
        <v>0</v>
      </c>
      <c r="Q20" s="84" t="n">
        <f aca="false">L20*(1+N$14)</f>
        <v>308.775</v>
      </c>
      <c r="R20" s="19"/>
    </row>
    <row r="21" customFormat="false" ht="12.75" hidden="false" customHeight="false" outlineLevel="0" collapsed="false">
      <c r="A21" s="77" t="s">
        <v>40</v>
      </c>
      <c r="B21" s="78" t="s">
        <v>41</v>
      </c>
      <c r="C21" s="79" t="s">
        <v>42</v>
      </c>
      <c r="D21" s="80" t="n">
        <v>1</v>
      </c>
      <c r="E21" s="81"/>
      <c r="F21" s="82" t="n">
        <v>0</v>
      </c>
      <c r="G21" s="83" t="n">
        <v>254.59</v>
      </c>
      <c r="H21" s="84" t="n">
        <f aca="false">F21+G21</f>
        <v>254.59</v>
      </c>
      <c r="I21" s="85"/>
      <c r="J21" s="82" t="n">
        <f aca="false">F21*D21</f>
        <v>0</v>
      </c>
      <c r="K21" s="83" t="n">
        <f aca="false">G21*D21</f>
        <v>254.59</v>
      </c>
      <c r="L21" s="84" t="n">
        <f aca="false">J21+K21</f>
        <v>254.59</v>
      </c>
      <c r="M21" s="86"/>
      <c r="N21" s="87" t="n">
        <f aca="false">L21*N$14</f>
        <v>59.854109</v>
      </c>
      <c r="O21" s="85"/>
      <c r="P21" s="88" t="n">
        <f aca="false">J21*(1+N$14)</f>
        <v>0</v>
      </c>
      <c r="Q21" s="84" t="n">
        <f aca="false">L21*(1+N$14)</f>
        <v>314.444109</v>
      </c>
      <c r="R21" s="19"/>
    </row>
    <row r="22" s="76" customFormat="true" ht="12.75" hidden="false" customHeight="false" outlineLevel="0" collapsed="false">
      <c r="A22" s="63" t="s">
        <v>43</v>
      </c>
      <c r="B22" s="64" t="s">
        <v>44</v>
      </c>
      <c r="C22" s="64"/>
      <c r="D22" s="65"/>
      <c r="E22" s="66"/>
      <c r="F22" s="67" t="n">
        <f aca="false">F23+F26+F31+F42+F45+F54+F58+F67+F72+F81+F87</f>
        <v>94557.88293933</v>
      </c>
      <c r="G22" s="64"/>
      <c r="H22" s="68"/>
      <c r="I22" s="69"/>
      <c r="J22" s="63"/>
      <c r="K22" s="64"/>
      <c r="L22" s="68"/>
      <c r="M22" s="72"/>
      <c r="N22" s="73"/>
      <c r="O22" s="69"/>
      <c r="P22" s="74"/>
      <c r="Q22" s="68"/>
      <c r="R22" s="75"/>
    </row>
    <row r="23" s="100" customFormat="true" ht="12.75" hidden="false" customHeight="false" outlineLevel="0" collapsed="false">
      <c r="A23" s="89" t="s">
        <v>45</v>
      </c>
      <c r="B23" s="90" t="s">
        <v>46</v>
      </c>
      <c r="C23" s="90"/>
      <c r="D23" s="91"/>
      <c r="E23" s="92"/>
      <c r="F23" s="93" t="n">
        <f aca="false">SUM(Q24:Q25)</f>
        <v>15952.749216</v>
      </c>
      <c r="G23" s="90"/>
      <c r="H23" s="94"/>
      <c r="I23" s="95"/>
      <c r="J23" s="89"/>
      <c r="K23" s="90"/>
      <c r="L23" s="94"/>
      <c r="M23" s="96"/>
      <c r="N23" s="97"/>
      <c r="O23" s="95"/>
      <c r="P23" s="98"/>
      <c r="Q23" s="94"/>
      <c r="R23" s="99"/>
    </row>
    <row r="24" customFormat="false" ht="25.5" hidden="false" customHeight="false" outlineLevel="0" collapsed="false">
      <c r="A24" s="77" t="s">
        <v>47</v>
      </c>
      <c r="B24" s="78" t="s">
        <v>48</v>
      </c>
      <c r="C24" s="101" t="s">
        <v>49</v>
      </c>
      <c r="D24" s="80" t="n">
        <v>5</v>
      </c>
      <c r="E24" s="81"/>
      <c r="F24" s="82" t="n">
        <v>22.77</v>
      </c>
      <c r="G24" s="83" t="n">
        <v>204.68</v>
      </c>
      <c r="H24" s="84" t="n">
        <f aca="false">F24+G24</f>
        <v>227.45</v>
      </c>
      <c r="I24" s="85"/>
      <c r="J24" s="82" t="n">
        <f aca="false">F24*D24</f>
        <v>113.85</v>
      </c>
      <c r="K24" s="83" t="n">
        <f aca="false">G24*D24</f>
        <v>1023.4</v>
      </c>
      <c r="L24" s="84" t="n">
        <f aca="false">J24+K24</f>
        <v>1137.25</v>
      </c>
      <c r="M24" s="86"/>
      <c r="N24" s="87" t="n">
        <f aca="false">L24*N$14</f>
        <v>267.367475</v>
      </c>
      <c r="O24" s="85"/>
      <c r="P24" s="88" t="n">
        <f aca="false">J24*(1+N$14)</f>
        <v>140.616135</v>
      </c>
      <c r="Q24" s="84" t="n">
        <f aca="false">L24*(1+N$14)</f>
        <v>1404.617475</v>
      </c>
      <c r="R24" s="19"/>
    </row>
    <row r="25" customFormat="false" ht="38.25" hidden="false" customHeight="false" outlineLevel="0" collapsed="false">
      <c r="A25" s="77" t="s">
        <v>50</v>
      </c>
      <c r="B25" s="78" t="s">
        <v>51</v>
      </c>
      <c r="C25" s="79" t="s">
        <v>39</v>
      </c>
      <c r="D25" s="80" t="n">
        <v>82.37</v>
      </c>
      <c r="E25" s="81"/>
      <c r="F25" s="82" t="n">
        <v>0.11</v>
      </c>
      <c r="G25" s="83" t="n">
        <v>142.89</v>
      </c>
      <c r="H25" s="84" t="n">
        <f aca="false">F25+G25</f>
        <v>143</v>
      </c>
      <c r="I25" s="85"/>
      <c r="J25" s="82" t="n">
        <f aca="false">F25*D25</f>
        <v>9.0607</v>
      </c>
      <c r="K25" s="83" t="n">
        <f aca="false">G25*D25</f>
        <v>11769.8493</v>
      </c>
      <c r="L25" s="84" t="n">
        <f aca="false">J25+K25</f>
        <v>11778.91</v>
      </c>
      <c r="M25" s="86"/>
      <c r="N25" s="87" t="n">
        <f aca="false">L25*N$14</f>
        <v>2769.221741</v>
      </c>
      <c r="O25" s="85"/>
      <c r="P25" s="88" t="n">
        <f aca="false">J25*(1+N$14)</f>
        <v>11.19087057</v>
      </c>
      <c r="Q25" s="84" t="n">
        <f aca="false">L25*(1+N$14)</f>
        <v>14548.131741</v>
      </c>
      <c r="R25" s="19"/>
    </row>
    <row r="26" s="100" customFormat="true" ht="12.75" hidden="false" customHeight="false" outlineLevel="0" collapsed="false">
      <c r="A26" s="89" t="s">
        <v>52</v>
      </c>
      <c r="B26" s="90" t="s">
        <v>53</v>
      </c>
      <c r="C26" s="90"/>
      <c r="D26" s="91"/>
      <c r="E26" s="92"/>
      <c r="F26" s="93" t="n">
        <f aca="false">SUM(Q27:Q30)</f>
        <v>4791.61763082</v>
      </c>
      <c r="G26" s="90"/>
      <c r="H26" s="94"/>
      <c r="I26" s="95"/>
      <c r="J26" s="102"/>
      <c r="K26" s="103"/>
      <c r="L26" s="94"/>
      <c r="M26" s="96"/>
      <c r="N26" s="97"/>
      <c r="O26" s="95"/>
      <c r="P26" s="98"/>
      <c r="Q26" s="94"/>
      <c r="R26" s="99"/>
    </row>
    <row r="27" customFormat="false" ht="25.5" hidden="false" customHeight="false" outlineLevel="0" collapsed="false">
      <c r="A27" s="77" t="s">
        <v>54</v>
      </c>
      <c r="B27" s="78" t="s">
        <v>55</v>
      </c>
      <c r="C27" s="79" t="s">
        <v>39</v>
      </c>
      <c r="D27" s="80" t="n">
        <v>109.06</v>
      </c>
      <c r="E27" s="81"/>
      <c r="F27" s="82" t="n">
        <v>9.52</v>
      </c>
      <c r="G27" s="83" t="n">
        <v>12.01</v>
      </c>
      <c r="H27" s="84" t="n">
        <f aca="false">F27+G27</f>
        <v>21.53</v>
      </c>
      <c r="I27" s="85"/>
      <c r="J27" s="82" t="n">
        <f aca="false">F27*D27</f>
        <v>1038.2512</v>
      </c>
      <c r="K27" s="83" t="n">
        <f aca="false">G27*D27</f>
        <v>1309.8106</v>
      </c>
      <c r="L27" s="84" t="n">
        <f aca="false">J27+K27</f>
        <v>2348.0618</v>
      </c>
      <c r="M27" s="86"/>
      <c r="N27" s="87" t="n">
        <f aca="false">L27*N$14</f>
        <v>552.02932918</v>
      </c>
      <c r="O27" s="85"/>
      <c r="P27" s="88" t="n">
        <f aca="false">J27*(1+N$14)</f>
        <v>1282.34405712</v>
      </c>
      <c r="Q27" s="84" t="n">
        <f aca="false">L27*(1+N$14)</f>
        <v>2900.09112918</v>
      </c>
      <c r="R27" s="19"/>
    </row>
    <row r="28" customFormat="false" ht="25.5" hidden="false" customHeight="false" outlineLevel="0" collapsed="false">
      <c r="A28" s="77" t="s">
        <v>56</v>
      </c>
      <c r="B28" s="78" t="s">
        <v>57</v>
      </c>
      <c r="C28" s="79" t="s">
        <v>39</v>
      </c>
      <c r="D28" s="80" t="n">
        <v>11.88</v>
      </c>
      <c r="E28" s="81"/>
      <c r="F28" s="82" t="n">
        <v>9.52</v>
      </c>
      <c r="G28" s="83" t="n">
        <v>12.01</v>
      </c>
      <c r="H28" s="84" t="n">
        <f aca="false">F28+G28</f>
        <v>21.53</v>
      </c>
      <c r="I28" s="85"/>
      <c r="J28" s="82" t="n">
        <f aca="false">F28*D28</f>
        <v>113.0976</v>
      </c>
      <c r="K28" s="83" t="n">
        <f aca="false">G28*D28</f>
        <v>142.6788</v>
      </c>
      <c r="L28" s="84" t="n">
        <f aca="false">J28+K28</f>
        <v>255.7764</v>
      </c>
      <c r="M28" s="86"/>
      <c r="N28" s="87" t="n">
        <f aca="false">L28*N$14</f>
        <v>60.13303164</v>
      </c>
      <c r="O28" s="85"/>
      <c r="P28" s="88" t="n">
        <f aca="false">J28*(1+N$14)</f>
        <v>139.68684576</v>
      </c>
      <c r="Q28" s="84" t="n">
        <f aca="false">L28*(1+N$14)</f>
        <v>315.90943164</v>
      </c>
      <c r="R28" s="19"/>
    </row>
    <row r="29" customFormat="false" ht="38.25" hidden="false" customHeight="false" outlineLevel="0" collapsed="false">
      <c r="A29" s="77" t="s">
        <v>58</v>
      </c>
      <c r="B29" s="78" t="s">
        <v>59</v>
      </c>
      <c r="C29" s="79" t="s">
        <v>39</v>
      </c>
      <c r="D29" s="80" t="n">
        <v>50</v>
      </c>
      <c r="E29" s="81"/>
      <c r="F29" s="82" t="n">
        <v>4.16</v>
      </c>
      <c r="G29" s="83" t="n">
        <v>10.71</v>
      </c>
      <c r="H29" s="84" t="n">
        <f aca="false">F29+G29</f>
        <v>14.87</v>
      </c>
      <c r="I29" s="85"/>
      <c r="J29" s="82" t="n">
        <f aca="false">F29*D29</f>
        <v>208</v>
      </c>
      <c r="K29" s="83" t="n">
        <f aca="false">G29*D29</f>
        <v>535.5</v>
      </c>
      <c r="L29" s="84" t="n">
        <f aca="false">J29+K29</f>
        <v>743.5</v>
      </c>
      <c r="M29" s="86"/>
      <c r="N29" s="87" t="n">
        <f aca="false">L29*N$14</f>
        <v>174.79685</v>
      </c>
      <c r="O29" s="85"/>
      <c r="P29" s="88" t="n">
        <f aca="false">J29*(1+N$14)</f>
        <v>256.9008</v>
      </c>
      <c r="Q29" s="84" t="n">
        <f aca="false">L29*(1+N$14)</f>
        <v>918.29685</v>
      </c>
      <c r="R29" s="19"/>
    </row>
    <row r="30" customFormat="false" ht="38.25" hidden="false" customHeight="false" outlineLevel="0" collapsed="false">
      <c r="A30" s="77" t="s">
        <v>60</v>
      </c>
      <c r="B30" s="78" t="s">
        <v>61</v>
      </c>
      <c r="C30" s="79" t="s">
        <v>39</v>
      </c>
      <c r="D30" s="80" t="n">
        <v>30</v>
      </c>
      <c r="E30" s="81"/>
      <c r="F30" s="82" t="n">
        <v>3.68</v>
      </c>
      <c r="G30" s="83" t="n">
        <v>14.06</v>
      </c>
      <c r="H30" s="84" t="n">
        <f aca="false">F30+G30</f>
        <v>17.74</v>
      </c>
      <c r="I30" s="85"/>
      <c r="J30" s="82" t="n">
        <f aca="false">F30*D30</f>
        <v>110.4</v>
      </c>
      <c r="K30" s="83" t="n">
        <f aca="false">G30*D30</f>
        <v>421.8</v>
      </c>
      <c r="L30" s="84" t="n">
        <f aca="false">J30+K30</f>
        <v>532.2</v>
      </c>
      <c r="M30" s="86"/>
      <c r="N30" s="87" t="n">
        <f aca="false">L30*N$14</f>
        <v>125.12022</v>
      </c>
      <c r="O30" s="85"/>
      <c r="P30" s="88" t="n">
        <f aca="false">J30*(1+N$14)</f>
        <v>136.35504</v>
      </c>
      <c r="Q30" s="84" t="n">
        <f aca="false">L30*(1+N$14)</f>
        <v>657.32022</v>
      </c>
      <c r="R30" s="19"/>
    </row>
    <row r="31" s="100" customFormat="true" ht="25.5" hidden="false" customHeight="false" outlineLevel="0" collapsed="false">
      <c r="A31" s="89" t="s">
        <v>62</v>
      </c>
      <c r="B31" s="90" t="s">
        <v>63</v>
      </c>
      <c r="C31" s="90"/>
      <c r="D31" s="91"/>
      <c r="E31" s="92"/>
      <c r="F31" s="93" t="n">
        <f aca="false">SUM(Q32:Q41)</f>
        <v>11446.894449</v>
      </c>
      <c r="G31" s="90"/>
      <c r="H31" s="94"/>
      <c r="I31" s="95"/>
      <c r="J31" s="102"/>
      <c r="K31" s="103"/>
      <c r="L31" s="94"/>
      <c r="M31" s="96"/>
      <c r="N31" s="97"/>
      <c r="O31" s="95"/>
      <c r="P31" s="98"/>
      <c r="Q31" s="94"/>
      <c r="R31" s="99"/>
    </row>
    <row r="32" customFormat="false" ht="25.5" hidden="false" customHeight="false" outlineLevel="0" collapsed="false">
      <c r="A32" s="77" t="s">
        <v>64</v>
      </c>
      <c r="B32" s="78" t="s">
        <v>65</v>
      </c>
      <c r="C32" s="79" t="s">
        <v>42</v>
      </c>
      <c r="D32" s="80" t="n">
        <v>4</v>
      </c>
      <c r="E32" s="81"/>
      <c r="F32" s="82" t="n">
        <v>0</v>
      </c>
      <c r="G32" s="83" t="n">
        <v>218.4</v>
      </c>
      <c r="H32" s="84" t="n">
        <f aca="false">F32+G32</f>
        <v>218.4</v>
      </c>
      <c r="I32" s="85"/>
      <c r="J32" s="82" t="n">
        <f aca="false">F32*D32</f>
        <v>0</v>
      </c>
      <c r="K32" s="83" t="n">
        <f aca="false">G32*D32</f>
        <v>873.6</v>
      </c>
      <c r="L32" s="84" t="n">
        <f aca="false">J32+K32</f>
        <v>873.6</v>
      </c>
      <c r="M32" s="86"/>
      <c r="N32" s="87" t="n">
        <f aca="false">L32*N$14</f>
        <v>205.38336</v>
      </c>
      <c r="O32" s="85"/>
      <c r="P32" s="88" t="n">
        <f aca="false">J32*(1+N$14)</f>
        <v>0</v>
      </c>
      <c r="Q32" s="84" t="n">
        <f aca="false">L32*(1+N$14)</f>
        <v>1078.98336</v>
      </c>
      <c r="R32" s="19"/>
    </row>
    <row r="33" customFormat="false" ht="25.5" hidden="false" customHeight="false" outlineLevel="0" collapsed="false">
      <c r="A33" s="77" t="s">
        <v>66</v>
      </c>
      <c r="B33" s="78" t="s">
        <v>67</v>
      </c>
      <c r="C33" s="79" t="s">
        <v>42</v>
      </c>
      <c r="D33" s="80" t="n">
        <v>10</v>
      </c>
      <c r="E33" s="81"/>
      <c r="F33" s="82" t="n">
        <v>11.19</v>
      </c>
      <c r="G33" s="83" t="n">
        <v>92.49</v>
      </c>
      <c r="H33" s="84" t="n">
        <f aca="false">F33+G33</f>
        <v>103.68</v>
      </c>
      <c r="I33" s="85"/>
      <c r="J33" s="82" t="n">
        <f aca="false">F33*D33</f>
        <v>111.9</v>
      </c>
      <c r="K33" s="83" t="n">
        <f aca="false">G33*D33</f>
        <v>924.9</v>
      </c>
      <c r="L33" s="84" t="n">
        <f aca="false">J33+K33</f>
        <v>1036.8</v>
      </c>
      <c r="M33" s="86"/>
      <c r="N33" s="87" t="n">
        <f aca="false">L33*N$14</f>
        <v>243.75168</v>
      </c>
      <c r="O33" s="85"/>
      <c r="P33" s="88" t="n">
        <f aca="false">J33*(1+N$14)</f>
        <v>138.20769</v>
      </c>
      <c r="Q33" s="84" t="n">
        <f aca="false">L33*(1+N$14)</f>
        <v>1280.55168</v>
      </c>
      <c r="R33" s="19"/>
    </row>
    <row r="34" customFormat="false" ht="25.5" hidden="false" customHeight="false" outlineLevel="0" collapsed="false">
      <c r="A34" s="77" t="s">
        <v>68</v>
      </c>
      <c r="B34" s="78" t="s">
        <v>69</v>
      </c>
      <c r="C34" s="79" t="s">
        <v>49</v>
      </c>
      <c r="D34" s="80" t="n">
        <v>2</v>
      </c>
      <c r="E34" s="81"/>
      <c r="F34" s="82" t="n">
        <v>20.61</v>
      </c>
      <c r="G34" s="83" t="n">
        <v>113.58</v>
      </c>
      <c r="H34" s="84" t="n">
        <f aca="false">F34+G34</f>
        <v>134.19</v>
      </c>
      <c r="I34" s="85"/>
      <c r="J34" s="82" t="n">
        <f aca="false">F34*D34</f>
        <v>41.22</v>
      </c>
      <c r="K34" s="83" t="n">
        <f aca="false">G34*D34</f>
        <v>227.16</v>
      </c>
      <c r="L34" s="84" t="n">
        <f aca="false">J34+K34</f>
        <v>268.38</v>
      </c>
      <c r="M34" s="86"/>
      <c r="N34" s="87" t="n">
        <f aca="false">L34*N$14</f>
        <v>63.096138</v>
      </c>
      <c r="O34" s="85"/>
      <c r="P34" s="88" t="n">
        <f aca="false">J34*(1+N$14)</f>
        <v>50.910822</v>
      </c>
      <c r="Q34" s="84" t="n">
        <f aca="false">L34*(1+N$14)</f>
        <v>331.476138</v>
      </c>
      <c r="R34" s="19"/>
    </row>
    <row r="35" customFormat="false" ht="25.5" hidden="false" customHeight="false" outlineLevel="0" collapsed="false">
      <c r="A35" s="77" t="s">
        <v>70</v>
      </c>
      <c r="B35" s="78" t="s">
        <v>71</v>
      </c>
      <c r="C35" s="79" t="s">
        <v>42</v>
      </c>
      <c r="D35" s="80" t="n">
        <v>6</v>
      </c>
      <c r="E35" s="81"/>
      <c r="F35" s="82" t="n">
        <v>11.19</v>
      </c>
      <c r="G35" s="83" t="n">
        <v>92.49</v>
      </c>
      <c r="H35" s="84" t="n">
        <f aca="false">F35+G35</f>
        <v>103.68</v>
      </c>
      <c r="I35" s="85"/>
      <c r="J35" s="82" t="n">
        <f aca="false">F35*D35</f>
        <v>67.14</v>
      </c>
      <c r="K35" s="83" t="n">
        <f aca="false">G35*D35</f>
        <v>554.94</v>
      </c>
      <c r="L35" s="84" t="n">
        <f aca="false">J35+K35</f>
        <v>622.08</v>
      </c>
      <c r="M35" s="86"/>
      <c r="N35" s="87" t="n">
        <f aca="false">L35*N$14</f>
        <v>146.251008</v>
      </c>
      <c r="O35" s="85"/>
      <c r="P35" s="88" t="n">
        <f aca="false">J35*(1+N$14)</f>
        <v>82.924614</v>
      </c>
      <c r="Q35" s="84" t="n">
        <f aca="false">L35*(1+N$14)</f>
        <v>768.331008</v>
      </c>
      <c r="R35" s="19"/>
    </row>
    <row r="36" customFormat="false" ht="12.75" hidden="false" customHeight="false" outlineLevel="0" collapsed="false">
      <c r="A36" s="77" t="s">
        <v>72</v>
      </c>
      <c r="B36" s="78" t="s">
        <v>73</v>
      </c>
      <c r="C36" s="79" t="s">
        <v>39</v>
      </c>
      <c r="D36" s="80" t="n">
        <v>10</v>
      </c>
      <c r="E36" s="81"/>
      <c r="F36" s="82" t="n">
        <v>50.79</v>
      </c>
      <c r="G36" s="83" t="n">
        <v>396.65</v>
      </c>
      <c r="H36" s="84" t="n">
        <f aca="false">F36+G36</f>
        <v>447.44</v>
      </c>
      <c r="I36" s="85"/>
      <c r="J36" s="82" t="n">
        <f aca="false">F36*D36</f>
        <v>507.9</v>
      </c>
      <c r="K36" s="83" t="n">
        <f aca="false">G36*D36</f>
        <v>3966.5</v>
      </c>
      <c r="L36" s="84" t="n">
        <f aca="false">J36+K36</f>
        <v>4474.4</v>
      </c>
      <c r="M36" s="86"/>
      <c r="N36" s="87" t="n">
        <f aca="false">L36*N$14</f>
        <v>1051.93144</v>
      </c>
      <c r="O36" s="85"/>
      <c r="P36" s="88" t="n">
        <f aca="false">J36*(1+N$14)</f>
        <v>627.30729</v>
      </c>
      <c r="Q36" s="84" t="n">
        <f aca="false">L36*(1+N$14)</f>
        <v>5526.33144</v>
      </c>
      <c r="R36" s="19"/>
    </row>
    <row r="37" customFormat="false" ht="25.5" hidden="false" customHeight="false" outlineLevel="0" collapsed="false">
      <c r="A37" s="77" t="s">
        <v>74</v>
      </c>
      <c r="B37" s="78" t="s">
        <v>75</v>
      </c>
      <c r="C37" s="79" t="s">
        <v>42</v>
      </c>
      <c r="D37" s="80" t="n">
        <v>1</v>
      </c>
      <c r="E37" s="81"/>
      <c r="F37" s="82" t="n">
        <v>0</v>
      </c>
      <c r="G37" s="83" t="n">
        <v>27.8</v>
      </c>
      <c r="H37" s="84" t="n">
        <f aca="false">F37+G37</f>
        <v>27.8</v>
      </c>
      <c r="I37" s="85"/>
      <c r="J37" s="82" t="n">
        <f aca="false">F37*D37</f>
        <v>0</v>
      </c>
      <c r="K37" s="83" t="n">
        <f aca="false">G37*D37</f>
        <v>27.8</v>
      </c>
      <c r="L37" s="84" t="n">
        <f aca="false">J37+K37</f>
        <v>27.8</v>
      </c>
      <c r="M37" s="86"/>
      <c r="N37" s="87" t="n">
        <f aca="false">L37*N$14</f>
        <v>6.53578</v>
      </c>
      <c r="O37" s="85"/>
      <c r="P37" s="88" t="n">
        <f aca="false">J37*(1+N$14)</f>
        <v>0</v>
      </c>
      <c r="Q37" s="84" t="n">
        <f aca="false">L37*(1+N$14)</f>
        <v>34.33578</v>
      </c>
      <c r="R37" s="19"/>
    </row>
    <row r="38" customFormat="false" ht="25.5" hidden="false" customHeight="false" outlineLevel="0" collapsed="false">
      <c r="A38" s="77" t="s">
        <v>76</v>
      </c>
      <c r="B38" s="78" t="s">
        <v>77</v>
      </c>
      <c r="C38" s="79" t="s">
        <v>42</v>
      </c>
      <c r="D38" s="80" t="n">
        <v>3</v>
      </c>
      <c r="E38" s="81"/>
      <c r="F38" s="82" t="n">
        <v>0</v>
      </c>
      <c r="G38" s="83" t="n">
        <v>47.71</v>
      </c>
      <c r="H38" s="84" t="n">
        <f aca="false">F38+G38</f>
        <v>47.71</v>
      </c>
      <c r="I38" s="85"/>
      <c r="J38" s="82" t="n">
        <f aca="false">F38*D38</f>
        <v>0</v>
      </c>
      <c r="K38" s="83" t="n">
        <f aca="false">G38*D38</f>
        <v>143.13</v>
      </c>
      <c r="L38" s="84" t="n">
        <f aca="false">J38+K38</f>
        <v>143.13</v>
      </c>
      <c r="M38" s="86"/>
      <c r="N38" s="87" t="n">
        <f aca="false">L38*N$14</f>
        <v>33.649863</v>
      </c>
      <c r="O38" s="85"/>
      <c r="P38" s="88" t="n">
        <f aca="false">J38*(1+N$14)</f>
        <v>0</v>
      </c>
      <c r="Q38" s="84" t="n">
        <f aca="false">L38*(1+N$14)</f>
        <v>176.779863</v>
      </c>
      <c r="R38" s="19"/>
    </row>
    <row r="39" customFormat="false" ht="25.5" hidden="false" customHeight="false" outlineLevel="0" collapsed="false">
      <c r="A39" s="77" t="s">
        <v>78</v>
      </c>
      <c r="B39" s="78" t="s">
        <v>79</v>
      </c>
      <c r="C39" s="79" t="s">
        <v>49</v>
      </c>
      <c r="D39" s="80" t="n">
        <v>4</v>
      </c>
      <c r="E39" s="81"/>
      <c r="F39" s="82" t="n">
        <v>6.86</v>
      </c>
      <c r="G39" s="83" t="n">
        <v>94.81</v>
      </c>
      <c r="H39" s="84" t="n">
        <f aca="false">F39+G39</f>
        <v>101.67</v>
      </c>
      <c r="I39" s="85"/>
      <c r="J39" s="82" t="n">
        <f aca="false">F39*D39</f>
        <v>27.44</v>
      </c>
      <c r="K39" s="83" t="n">
        <f aca="false">G39*D39</f>
        <v>379.24</v>
      </c>
      <c r="L39" s="84" t="n">
        <f aca="false">J39+K39</f>
        <v>406.68</v>
      </c>
      <c r="M39" s="86"/>
      <c r="N39" s="87" t="n">
        <f aca="false">L39*N$14</f>
        <v>95.610468</v>
      </c>
      <c r="O39" s="85"/>
      <c r="P39" s="88" t="n">
        <f aca="false">J39*(1+N$14)</f>
        <v>33.891144</v>
      </c>
      <c r="Q39" s="84" t="n">
        <f aca="false">L39*(1+N$14)</f>
        <v>502.290468</v>
      </c>
      <c r="R39" s="19"/>
    </row>
    <row r="40" customFormat="false" ht="25.5" hidden="false" customHeight="false" outlineLevel="0" collapsed="false">
      <c r="A40" s="77" t="s">
        <v>80</v>
      </c>
      <c r="B40" s="78" t="s">
        <v>81</v>
      </c>
      <c r="C40" s="79" t="s">
        <v>42</v>
      </c>
      <c r="D40" s="80" t="n">
        <v>6</v>
      </c>
      <c r="E40" s="81"/>
      <c r="F40" s="82" t="n">
        <v>0</v>
      </c>
      <c r="G40" s="83" t="n">
        <v>47.71</v>
      </c>
      <c r="H40" s="84" t="n">
        <f aca="false">F40+G40</f>
        <v>47.71</v>
      </c>
      <c r="I40" s="85"/>
      <c r="J40" s="82" t="n">
        <f aca="false">F40*D40</f>
        <v>0</v>
      </c>
      <c r="K40" s="83" t="n">
        <f aca="false">G40*D40</f>
        <v>286.26</v>
      </c>
      <c r="L40" s="84" t="n">
        <f aca="false">J40+K40</f>
        <v>286.26</v>
      </c>
      <c r="M40" s="86"/>
      <c r="N40" s="87" t="n">
        <f aca="false">L40*N$14</f>
        <v>67.299726</v>
      </c>
      <c r="O40" s="85"/>
      <c r="P40" s="88" t="n">
        <f aca="false">J40*(1+N$14)</f>
        <v>0</v>
      </c>
      <c r="Q40" s="84" t="n">
        <f aca="false">L40*(1+N$14)</f>
        <v>353.559726</v>
      </c>
      <c r="R40" s="19"/>
    </row>
    <row r="41" customFormat="false" ht="25.5" hidden="false" customHeight="false" outlineLevel="0" collapsed="false">
      <c r="A41" s="77" t="s">
        <v>82</v>
      </c>
      <c r="B41" s="78" t="s">
        <v>83</v>
      </c>
      <c r="C41" s="79" t="s">
        <v>42</v>
      </c>
      <c r="D41" s="80" t="n">
        <v>2</v>
      </c>
      <c r="E41" s="81"/>
      <c r="F41" s="82" t="n">
        <v>0</v>
      </c>
      <c r="G41" s="83" t="n">
        <v>564.43</v>
      </c>
      <c r="H41" s="84" t="n">
        <f aca="false">F41+G41</f>
        <v>564.43</v>
      </c>
      <c r="I41" s="85"/>
      <c r="J41" s="82" t="n">
        <f aca="false">F41*D41</f>
        <v>0</v>
      </c>
      <c r="K41" s="83" t="n">
        <f aca="false">G41*D41</f>
        <v>1128.86</v>
      </c>
      <c r="L41" s="84" t="n">
        <f aca="false">J41+K41</f>
        <v>1128.86</v>
      </c>
      <c r="M41" s="86"/>
      <c r="N41" s="87" t="n">
        <f aca="false">L41*N$14</f>
        <v>265.394986</v>
      </c>
      <c r="O41" s="85"/>
      <c r="P41" s="88" t="n">
        <f aca="false">J41*(1+N$14)</f>
        <v>0</v>
      </c>
      <c r="Q41" s="84" t="n">
        <f aca="false">L41*(1+N$14)</f>
        <v>1394.254986</v>
      </c>
      <c r="R41" s="19"/>
    </row>
    <row r="42" s="100" customFormat="true" ht="12.75" hidden="false" customHeight="false" outlineLevel="0" collapsed="false">
      <c r="A42" s="89" t="s">
        <v>84</v>
      </c>
      <c r="B42" s="90" t="s">
        <v>85</v>
      </c>
      <c r="C42" s="90"/>
      <c r="D42" s="91"/>
      <c r="E42" s="92"/>
      <c r="F42" s="93" t="n">
        <f aca="false">SUM(Q43:Q44)</f>
        <v>10287.703695</v>
      </c>
      <c r="G42" s="90"/>
      <c r="H42" s="94"/>
      <c r="I42" s="95"/>
      <c r="J42" s="102"/>
      <c r="K42" s="103"/>
      <c r="L42" s="94"/>
      <c r="M42" s="96"/>
      <c r="N42" s="97"/>
      <c r="O42" s="95"/>
      <c r="P42" s="98"/>
      <c r="Q42" s="94"/>
      <c r="R42" s="99"/>
    </row>
    <row r="43" customFormat="false" ht="51" hidden="false" customHeight="false" outlineLevel="0" collapsed="false">
      <c r="A43" s="77" t="s">
        <v>86</v>
      </c>
      <c r="B43" s="78" t="s">
        <v>87</v>
      </c>
      <c r="C43" s="79" t="s">
        <v>49</v>
      </c>
      <c r="D43" s="80" t="n">
        <v>2</v>
      </c>
      <c r="E43" s="81"/>
      <c r="F43" s="82" t="n">
        <v>107.42</v>
      </c>
      <c r="G43" s="83" t="n">
        <v>2816.48</v>
      </c>
      <c r="H43" s="84" t="n">
        <f aca="false">F43+G43</f>
        <v>2923.9</v>
      </c>
      <c r="I43" s="85"/>
      <c r="J43" s="82" t="n">
        <f aca="false">F43*D43</f>
        <v>214.84</v>
      </c>
      <c r="K43" s="83" t="n">
        <f aca="false">G43*D43</f>
        <v>5632.96</v>
      </c>
      <c r="L43" s="84" t="n">
        <f aca="false">J43+K43</f>
        <v>5847.8</v>
      </c>
      <c r="M43" s="86"/>
      <c r="N43" s="87" t="n">
        <f aca="false">L43*N$14</f>
        <v>1374.81778</v>
      </c>
      <c r="O43" s="85"/>
      <c r="P43" s="88" t="n">
        <f aca="false">J43*(1+N$14)</f>
        <v>265.348884</v>
      </c>
      <c r="Q43" s="84" t="n">
        <f aca="false">L43*(1+N$14)</f>
        <v>7222.61778</v>
      </c>
      <c r="R43" s="19"/>
    </row>
    <row r="44" customFormat="false" ht="38.25" hidden="false" customHeight="false" outlineLevel="0" collapsed="false">
      <c r="A44" s="77" t="s">
        <v>88</v>
      </c>
      <c r="B44" s="78" t="s">
        <v>89</v>
      </c>
      <c r="C44" s="79" t="s">
        <v>49</v>
      </c>
      <c r="D44" s="80" t="n">
        <v>1</v>
      </c>
      <c r="E44" s="81"/>
      <c r="F44" s="82" t="n">
        <v>107.42</v>
      </c>
      <c r="G44" s="83" t="n">
        <v>2374.23</v>
      </c>
      <c r="H44" s="84" t="n">
        <f aca="false">F44+G44</f>
        <v>2481.65</v>
      </c>
      <c r="I44" s="85"/>
      <c r="J44" s="82" t="n">
        <f aca="false">F44*D44</f>
        <v>107.42</v>
      </c>
      <c r="K44" s="83" t="n">
        <f aca="false">G44*D44</f>
        <v>2374.23</v>
      </c>
      <c r="L44" s="84" t="n">
        <f aca="false">J44+K44</f>
        <v>2481.65</v>
      </c>
      <c r="M44" s="86"/>
      <c r="N44" s="87" t="n">
        <f aca="false">L44*N$14</f>
        <v>583.435915</v>
      </c>
      <c r="O44" s="85"/>
      <c r="P44" s="88" t="n">
        <f aca="false">J44*(1+N$14)</f>
        <v>132.674442</v>
      </c>
      <c r="Q44" s="84" t="n">
        <f aca="false">L44*(1+N$14)</f>
        <v>3065.085915</v>
      </c>
      <c r="R44" s="19"/>
    </row>
    <row r="45" s="100" customFormat="true" ht="12.75" hidden="false" customHeight="false" outlineLevel="0" collapsed="false">
      <c r="A45" s="89" t="s">
        <v>90</v>
      </c>
      <c r="B45" s="90" t="s">
        <v>91</v>
      </c>
      <c r="C45" s="90"/>
      <c r="D45" s="91"/>
      <c r="E45" s="92"/>
      <c r="F45" s="93" t="n">
        <f aca="false">SUM(Q46:Q53)</f>
        <v>25459.153353</v>
      </c>
      <c r="G45" s="90"/>
      <c r="H45" s="94"/>
      <c r="I45" s="95"/>
      <c r="J45" s="89"/>
      <c r="K45" s="90"/>
      <c r="L45" s="94"/>
      <c r="M45" s="96"/>
      <c r="N45" s="97"/>
      <c r="O45" s="95"/>
      <c r="P45" s="98"/>
      <c r="Q45" s="94"/>
      <c r="R45" s="99"/>
    </row>
    <row r="46" customFormat="false" ht="25.5" hidden="false" customHeight="false" outlineLevel="0" collapsed="false">
      <c r="A46" s="77" t="s">
        <v>92</v>
      </c>
      <c r="B46" s="78" t="s">
        <v>93</v>
      </c>
      <c r="C46" s="79" t="s">
        <v>42</v>
      </c>
      <c r="D46" s="80" t="n">
        <v>2</v>
      </c>
      <c r="E46" s="81"/>
      <c r="F46" s="82" t="n">
        <v>1067.11</v>
      </c>
      <c r="G46" s="83" t="n">
        <v>1538.6</v>
      </c>
      <c r="H46" s="84" t="n">
        <f aca="false">F46+G46</f>
        <v>2605.71</v>
      </c>
      <c r="I46" s="85"/>
      <c r="J46" s="82" t="n">
        <f aca="false">F46*D46</f>
        <v>2134.22</v>
      </c>
      <c r="K46" s="83" t="n">
        <f aca="false">G46*D46</f>
        <v>3077.2</v>
      </c>
      <c r="L46" s="84" t="n">
        <f aca="false">J46+K46</f>
        <v>5211.42</v>
      </c>
      <c r="M46" s="86"/>
      <c r="N46" s="87" t="n">
        <f aca="false">L46*N$14</f>
        <v>1225.204842</v>
      </c>
      <c r="O46" s="85"/>
      <c r="P46" s="88" t="n">
        <f aca="false">J46*(1+N$14)</f>
        <v>2635.975122</v>
      </c>
      <c r="Q46" s="84" t="n">
        <f aca="false">L46*(1+N$14)</f>
        <v>6436.624842</v>
      </c>
      <c r="R46" s="19"/>
    </row>
    <row r="47" customFormat="false" ht="25.5" hidden="false" customHeight="false" outlineLevel="0" collapsed="false">
      <c r="A47" s="77" t="s">
        <v>94</v>
      </c>
      <c r="B47" s="78" t="s">
        <v>95</v>
      </c>
      <c r="C47" s="79" t="s">
        <v>42</v>
      </c>
      <c r="D47" s="80" t="n">
        <v>2</v>
      </c>
      <c r="E47" s="81"/>
      <c r="F47" s="82" t="n">
        <v>337.4</v>
      </c>
      <c r="G47" s="83" t="n">
        <v>486.44</v>
      </c>
      <c r="H47" s="84" t="n">
        <f aca="false">F47+G47</f>
        <v>823.84</v>
      </c>
      <c r="I47" s="85"/>
      <c r="J47" s="82" t="n">
        <f aca="false">F47*D47</f>
        <v>674.8</v>
      </c>
      <c r="K47" s="83" t="n">
        <f aca="false">G47*D47</f>
        <v>972.88</v>
      </c>
      <c r="L47" s="84" t="n">
        <f aca="false">J47+K47</f>
        <v>1647.68</v>
      </c>
      <c r="M47" s="86"/>
      <c r="N47" s="87" t="n">
        <f aca="false">L47*N$14</f>
        <v>387.369568</v>
      </c>
      <c r="O47" s="85"/>
      <c r="P47" s="88" t="n">
        <f aca="false">J47*(1+N$14)</f>
        <v>833.44548</v>
      </c>
      <c r="Q47" s="84" t="n">
        <f aca="false">L47*(1+N$14)</f>
        <v>2035.049568</v>
      </c>
      <c r="R47" s="19"/>
    </row>
    <row r="48" customFormat="false" ht="25.5" hidden="false" customHeight="false" outlineLevel="0" collapsed="false">
      <c r="A48" s="77" t="s">
        <v>96</v>
      </c>
      <c r="B48" s="78" t="s">
        <v>97</v>
      </c>
      <c r="C48" s="79" t="s">
        <v>42</v>
      </c>
      <c r="D48" s="80" t="n">
        <v>3</v>
      </c>
      <c r="E48" s="81"/>
      <c r="F48" s="82" t="n">
        <v>183.64</v>
      </c>
      <c r="G48" s="83" t="n">
        <v>264.77</v>
      </c>
      <c r="H48" s="84" t="n">
        <f aca="false">F48+G48</f>
        <v>448.41</v>
      </c>
      <c r="I48" s="85"/>
      <c r="J48" s="82" t="n">
        <f aca="false">F48*D48</f>
        <v>550.92</v>
      </c>
      <c r="K48" s="83" t="n">
        <f aca="false">G48*D48</f>
        <v>794.31</v>
      </c>
      <c r="L48" s="84" t="n">
        <f aca="false">J48+K48</f>
        <v>1345.23</v>
      </c>
      <c r="M48" s="86"/>
      <c r="N48" s="87" t="n">
        <f aca="false">L48*N$14</f>
        <v>316.263573</v>
      </c>
      <c r="O48" s="85"/>
      <c r="P48" s="88" t="n">
        <f aca="false">J48*(1+N$14)</f>
        <v>680.441292</v>
      </c>
      <c r="Q48" s="84" t="n">
        <f aca="false">L48*(1+N$14)</f>
        <v>1661.493573</v>
      </c>
      <c r="R48" s="19"/>
    </row>
    <row r="49" customFormat="false" ht="25.5" hidden="false" customHeight="false" outlineLevel="0" collapsed="false">
      <c r="A49" s="77" t="s">
        <v>98</v>
      </c>
      <c r="B49" s="78" t="s">
        <v>99</v>
      </c>
      <c r="C49" s="79" t="s">
        <v>42</v>
      </c>
      <c r="D49" s="80" t="n">
        <v>2</v>
      </c>
      <c r="E49" s="81"/>
      <c r="F49" s="82" t="n">
        <v>346.93</v>
      </c>
      <c r="G49" s="83" t="n">
        <v>500.17</v>
      </c>
      <c r="H49" s="84" t="n">
        <f aca="false">F49+G49</f>
        <v>847.1</v>
      </c>
      <c r="I49" s="85"/>
      <c r="J49" s="82" t="n">
        <f aca="false">F49*D49</f>
        <v>693.86</v>
      </c>
      <c r="K49" s="83" t="n">
        <f aca="false">G49*D49</f>
        <v>1000.34</v>
      </c>
      <c r="L49" s="84" t="n">
        <f aca="false">J49+K49</f>
        <v>1694.2</v>
      </c>
      <c r="M49" s="86"/>
      <c r="N49" s="87" t="n">
        <f aca="false">L49*N$14</f>
        <v>398.30642</v>
      </c>
      <c r="O49" s="85"/>
      <c r="P49" s="88" t="n">
        <f aca="false">J49*(1+N$14)</f>
        <v>856.986486</v>
      </c>
      <c r="Q49" s="84" t="n">
        <f aca="false">L49*(1+N$14)</f>
        <v>2092.50642</v>
      </c>
      <c r="R49" s="19"/>
    </row>
    <row r="50" customFormat="false" ht="25.5" hidden="false" customHeight="false" outlineLevel="0" collapsed="false">
      <c r="A50" s="77" t="s">
        <v>100</v>
      </c>
      <c r="B50" s="78" t="s">
        <v>101</v>
      </c>
      <c r="C50" s="79" t="s">
        <v>42</v>
      </c>
      <c r="D50" s="80" t="n">
        <v>4</v>
      </c>
      <c r="E50" s="81"/>
      <c r="F50" s="82" t="n">
        <v>518.25</v>
      </c>
      <c r="G50" s="83" t="n">
        <v>747.14</v>
      </c>
      <c r="H50" s="84" t="n">
        <f aca="false">F50+G50</f>
        <v>1265.39</v>
      </c>
      <c r="I50" s="85"/>
      <c r="J50" s="82" t="n">
        <f aca="false">F50*D50</f>
        <v>2073</v>
      </c>
      <c r="K50" s="83" t="n">
        <f aca="false">G50*D50</f>
        <v>2988.56</v>
      </c>
      <c r="L50" s="84" t="n">
        <f aca="false">J50+K50</f>
        <v>5061.56</v>
      </c>
      <c r="M50" s="86"/>
      <c r="N50" s="87" t="n">
        <f aca="false">L50*N$14</f>
        <v>1189.972756</v>
      </c>
      <c r="O50" s="85"/>
      <c r="P50" s="88" t="n">
        <f aca="false">J50*(1+N$14)</f>
        <v>2560.3623</v>
      </c>
      <c r="Q50" s="84" t="n">
        <f aca="false">L50*(1+N$14)</f>
        <v>6251.532756</v>
      </c>
      <c r="R50" s="19"/>
    </row>
    <row r="51" customFormat="false" ht="25.5" hidden="false" customHeight="false" outlineLevel="0" collapsed="false">
      <c r="A51" s="77" t="s">
        <v>102</v>
      </c>
      <c r="B51" s="78" t="s">
        <v>103</v>
      </c>
      <c r="C51" s="79" t="s">
        <v>42</v>
      </c>
      <c r="D51" s="80" t="n">
        <v>4</v>
      </c>
      <c r="E51" s="81"/>
      <c r="F51" s="82" t="n">
        <v>311.33</v>
      </c>
      <c r="G51" s="83" t="n">
        <v>448.83</v>
      </c>
      <c r="H51" s="84" t="n">
        <f aca="false">F51+G51</f>
        <v>760.16</v>
      </c>
      <c r="I51" s="85"/>
      <c r="J51" s="82" t="n">
        <f aca="false">F51*D51</f>
        <v>1245.32</v>
      </c>
      <c r="K51" s="83" t="n">
        <f aca="false">G51*D51</f>
        <v>1795.32</v>
      </c>
      <c r="L51" s="84" t="n">
        <f aca="false">J51+K51</f>
        <v>3040.64</v>
      </c>
      <c r="M51" s="86"/>
      <c r="N51" s="87" t="n">
        <f aca="false">L51*N$14</f>
        <v>714.854464</v>
      </c>
      <c r="O51" s="85"/>
      <c r="P51" s="88" t="n">
        <f aca="false">J51*(1+N$14)</f>
        <v>1538.094732</v>
      </c>
      <c r="Q51" s="84" t="n">
        <f aca="false">L51*(1+N$14)</f>
        <v>3755.494464</v>
      </c>
      <c r="R51" s="19"/>
    </row>
    <row r="52" customFormat="false" ht="25.5" hidden="false" customHeight="false" outlineLevel="0" collapsed="false">
      <c r="A52" s="77" t="s">
        <v>104</v>
      </c>
      <c r="B52" s="78" t="s">
        <v>105</v>
      </c>
      <c r="C52" s="79" t="s">
        <v>42</v>
      </c>
      <c r="D52" s="80" t="n">
        <v>1</v>
      </c>
      <c r="E52" s="81"/>
      <c r="F52" s="82" t="n">
        <v>809.92</v>
      </c>
      <c r="G52" s="83" t="n">
        <v>1167.64</v>
      </c>
      <c r="H52" s="84" t="n">
        <f aca="false">F52+G52</f>
        <v>1977.56</v>
      </c>
      <c r="I52" s="85"/>
      <c r="J52" s="82" t="n">
        <f aca="false">F52*D52</f>
        <v>809.92</v>
      </c>
      <c r="K52" s="83" t="n">
        <f aca="false">G52*D52</f>
        <v>1167.64</v>
      </c>
      <c r="L52" s="84" t="n">
        <f aca="false">J52+K52</f>
        <v>1977.56</v>
      </c>
      <c r="M52" s="86"/>
      <c r="N52" s="87" t="n">
        <f aca="false">L52*N$14</f>
        <v>464.924356</v>
      </c>
      <c r="O52" s="85"/>
      <c r="P52" s="88" t="n">
        <f aca="false">J52*(1+N$14)</f>
        <v>1000.332192</v>
      </c>
      <c r="Q52" s="84" t="n">
        <f aca="false">L52*(1+N$14)</f>
        <v>2442.484356</v>
      </c>
      <c r="R52" s="19"/>
    </row>
    <row r="53" customFormat="false" ht="25.5" hidden="false" customHeight="false" outlineLevel="0" collapsed="false">
      <c r="A53" s="77" t="s">
        <v>106</v>
      </c>
      <c r="B53" s="78" t="s">
        <v>107</v>
      </c>
      <c r="C53" s="79" t="s">
        <v>42</v>
      </c>
      <c r="D53" s="80" t="n">
        <v>6</v>
      </c>
      <c r="E53" s="81"/>
      <c r="F53" s="82" t="n">
        <v>43.32</v>
      </c>
      <c r="G53" s="83" t="n">
        <v>62.47</v>
      </c>
      <c r="H53" s="84" t="n">
        <f aca="false">F53+G53</f>
        <v>105.79</v>
      </c>
      <c r="I53" s="85"/>
      <c r="J53" s="82" t="n">
        <f aca="false">F53*D53</f>
        <v>259.92</v>
      </c>
      <c r="K53" s="83" t="n">
        <f aca="false">G53*D53</f>
        <v>374.82</v>
      </c>
      <c r="L53" s="84" t="n">
        <f aca="false">J53+K53</f>
        <v>634.74</v>
      </c>
      <c r="M53" s="86"/>
      <c r="N53" s="87" t="n">
        <f aca="false">L53*N$14</f>
        <v>149.227374</v>
      </c>
      <c r="O53" s="85"/>
      <c r="P53" s="88" t="n">
        <f aca="false">J53*(1+N$14)</f>
        <v>321.027192</v>
      </c>
      <c r="Q53" s="84" t="n">
        <f aca="false">L53*(1+N$14)</f>
        <v>783.967374</v>
      </c>
      <c r="R53" s="19"/>
    </row>
    <row r="54" s="100" customFormat="true" ht="12.75" hidden="false" customHeight="false" outlineLevel="0" collapsed="false">
      <c r="A54" s="89" t="s">
        <v>108</v>
      </c>
      <c r="B54" s="90" t="s">
        <v>109</v>
      </c>
      <c r="C54" s="90"/>
      <c r="D54" s="91"/>
      <c r="E54" s="92"/>
      <c r="F54" s="93" t="n">
        <f aca="false">SUM(Q55:Q57)</f>
        <v>4797.52066776</v>
      </c>
      <c r="G54" s="90"/>
      <c r="H54" s="94"/>
      <c r="I54" s="95"/>
      <c r="J54" s="102"/>
      <c r="K54" s="103"/>
      <c r="L54" s="94"/>
      <c r="M54" s="96"/>
      <c r="N54" s="97"/>
      <c r="O54" s="95"/>
      <c r="P54" s="98"/>
      <c r="Q54" s="94"/>
      <c r="R54" s="99"/>
    </row>
    <row r="55" customFormat="false" ht="25.5" hidden="false" customHeight="false" outlineLevel="0" collapsed="false">
      <c r="A55" s="77" t="s">
        <v>110</v>
      </c>
      <c r="B55" s="78" t="s">
        <v>111</v>
      </c>
      <c r="C55" s="79" t="s">
        <v>49</v>
      </c>
      <c r="D55" s="80" t="n">
        <v>2</v>
      </c>
      <c r="E55" s="81"/>
      <c r="F55" s="82" t="n">
        <v>12.02</v>
      </c>
      <c r="G55" s="83" t="n">
        <v>115.15</v>
      </c>
      <c r="H55" s="84" t="n">
        <f aca="false">F55+G55</f>
        <v>127.17</v>
      </c>
      <c r="I55" s="85"/>
      <c r="J55" s="82" t="n">
        <f aca="false">F55*D55</f>
        <v>24.04</v>
      </c>
      <c r="K55" s="83" t="n">
        <f aca="false">G55*D55</f>
        <v>230.3</v>
      </c>
      <c r="L55" s="84" t="n">
        <f aca="false">J55+K55</f>
        <v>254.34</v>
      </c>
      <c r="M55" s="86"/>
      <c r="N55" s="87" t="n">
        <f aca="false">L55*N$14</f>
        <v>59.795334</v>
      </c>
      <c r="O55" s="85"/>
      <c r="P55" s="88" t="n">
        <f aca="false">J55*(1+N$14)</f>
        <v>29.691804</v>
      </c>
      <c r="Q55" s="84" t="n">
        <f aca="false">L55*(1+N$14)</f>
        <v>314.135334</v>
      </c>
      <c r="R55" s="19"/>
    </row>
    <row r="56" customFormat="false" ht="25.5" hidden="false" customHeight="false" outlineLevel="0" collapsed="false">
      <c r="A56" s="77" t="s">
        <v>112</v>
      </c>
      <c r="B56" s="78" t="s">
        <v>113</v>
      </c>
      <c r="C56" s="79" t="s">
        <v>49</v>
      </c>
      <c r="D56" s="80" t="n">
        <v>2</v>
      </c>
      <c r="E56" s="81"/>
      <c r="F56" s="82" t="n">
        <v>20.76</v>
      </c>
      <c r="G56" s="83" t="n">
        <v>56.68</v>
      </c>
      <c r="H56" s="84" t="n">
        <f aca="false">F56+G56</f>
        <v>77.44</v>
      </c>
      <c r="I56" s="85"/>
      <c r="J56" s="82" t="n">
        <f aca="false">F56*D56</f>
        <v>41.52</v>
      </c>
      <c r="K56" s="83" t="n">
        <f aca="false">G56*D56</f>
        <v>113.36</v>
      </c>
      <c r="L56" s="84" t="n">
        <f aca="false">J56+K56</f>
        <v>154.88</v>
      </c>
      <c r="M56" s="86"/>
      <c r="N56" s="87" t="n">
        <f aca="false">L56*N$14</f>
        <v>36.412288</v>
      </c>
      <c r="O56" s="85"/>
      <c r="P56" s="88" t="n">
        <f aca="false">J56*(1+N$14)</f>
        <v>51.281352</v>
      </c>
      <c r="Q56" s="84" t="n">
        <f aca="false">L56*(1+N$14)</f>
        <v>191.292288</v>
      </c>
      <c r="R56" s="19"/>
    </row>
    <row r="57" customFormat="false" ht="12.75" hidden="false" customHeight="false" outlineLevel="0" collapsed="false">
      <c r="A57" s="77" t="s">
        <v>114</v>
      </c>
      <c r="B57" s="78" t="s">
        <v>115</v>
      </c>
      <c r="C57" s="79" t="s">
        <v>39</v>
      </c>
      <c r="D57" s="80" t="n">
        <v>5.12</v>
      </c>
      <c r="E57" s="81"/>
      <c r="F57" s="82" t="n">
        <v>9.14</v>
      </c>
      <c r="G57" s="83" t="n">
        <v>669.59</v>
      </c>
      <c r="H57" s="84" t="n">
        <f aca="false">F57+G57</f>
        <v>678.73</v>
      </c>
      <c r="I57" s="85"/>
      <c r="J57" s="82" t="n">
        <f aca="false">F57*D57</f>
        <v>46.7968</v>
      </c>
      <c r="K57" s="83" t="n">
        <f aca="false">G57*D57</f>
        <v>3428.3008</v>
      </c>
      <c r="L57" s="84" t="n">
        <f aca="false">J57+K57</f>
        <v>3475.0976</v>
      </c>
      <c r="M57" s="86"/>
      <c r="N57" s="87" t="n">
        <f aca="false">L57*N$14</f>
        <v>816.99544576</v>
      </c>
      <c r="O57" s="85"/>
      <c r="P57" s="88" t="n">
        <f aca="false">J57*(1+N$14)</f>
        <v>57.79872768</v>
      </c>
      <c r="Q57" s="84" t="n">
        <f aca="false">L57*(1+N$14)</f>
        <v>4292.09304576</v>
      </c>
      <c r="R57" s="19"/>
    </row>
    <row r="58" s="100" customFormat="true" ht="12.75" hidden="false" customHeight="false" outlineLevel="0" collapsed="false">
      <c r="A58" s="89" t="s">
        <v>116</v>
      </c>
      <c r="B58" s="90" t="s">
        <v>117</v>
      </c>
      <c r="C58" s="90"/>
      <c r="D58" s="91"/>
      <c r="E58" s="92"/>
      <c r="F58" s="93" t="n">
        <f aca="false">SUM(Q59:Q66)</f>
        <v>3513.575427</v>
      </c>
      <c r="G58" s="90"/>
      <c r="H58" s="94"/>
      <c r="I58" s="95"/>
      <c r="J58" s="102"/>
      <c r="K58" s="103"/>
      <c r="L58" s="94"/>
      <c r="M58" s="96"/>
      <c r="N58" s="97"/>
      <c r="O58" s="95"/>
      <c r="P58" s="98"/>
      <c r="Q58" s="94"/>
      <c r="R58" s="99"/>
    </row>
    <row r="59" customFormat="false" ht="38.25" hidden="false" customHeight="false" outlineLevel="0" collapsed="false">
      <c r="A59" s="77" t="s">
        <v>118</v>
      </c>
      <c r="B59" s="78" t="s">
        <v>119</v>
      </c>
      <c r="C59" s="79" t="s">
        <v>42</v>
      </c>
      <c r="D59" s="80" t="n">
        <v>1</v>
      </c>
      <c r="E59" s="81"/>
      <c r="F59" s="82" t="n">
        <v>0</v>
      </c>
      <c r="G59" s="83" t="n">
        <v>81.97</v>
      </c>
      <c r="H59" s="84" t="n">
        <f aca="false">F59+G59</f>
        <v>81.97</v>
      </c>
      <c r="I59" s="85"/>
      <c r="J59" s="82" t="n">
        <f aca="false">F59*D59</f>
        <v>0</v>
      </c>
      <c r="K59" s="83" t="n">
        <f aca="false">G59*D59</f>
        <v>81.97</v>
      </c>
      <c r="L59" s="84" t="n">
        <f aca="false">J59+K59</f>
        <v>81.97</v>
      </c>
      <c r="M59" s="86"/>
      <c r="N59" s="87" t="n">
        <f aca="false">L59*N$14</f>
        <v>19.271147</v>
      </c>
      <c r="O59" s="85"/>
      <c r="P59" s="88" t="n">
        <f aca="false">J59*(1+N$14)</f>
        <v>0</v>
      </c>
      <c r="Q59" s="84" t="n">
        <f aca="false">L59*(1+N$14)</f>
        <v>101.241147</v>
      </c>
      <c r="R59" s="19"/>
    </row>
    <row r="60" customFormat="false" ht="38.25" hidden="false" customHeight="false" outlineLevel="0" collapsed="false">
      <c r="A60" s="77" t="s">
        <v>120</v>
      </c>
      <c r="B60" s="78" t="s">
        <v>121</v>
      </c>
      <c r="C60" s="79" t="s">
        <v>42</v>
      </c>
      <c r="D60" s="80" t="n">
        <v>1</v>
      </c>
      <c r="E60" s="81"/>
      <c r="F60" s="82" t="n">
        <v>0</v>
      </c>
      <c r="G60" s="83" t="n">
        <v>117.93</v>
      </c>
      <c r="H60" s="84" t="n">
        <f aca="false">F60+G60</f>
        <v>117.93</v>
      </c>
      <c r="I60" s="85"/>
      <c r="J60" s="82" t="n">
        <f aca="false">F60*D60</f>
        <v>0</v>
      </c>
      <c r="K60" s="83" t="n">
        <f aca="false">G60*D60</f>
        <v>117.93</v>
      </c>
      <c r="L60" s="84" t="n">
        <f aca="false">J60+K60</f>
        <v>117.93</v>
      </c>
      <c r="M60" s="86"/>
      <c r="N60" s="87" t="n">
        <f aca="false">L60*N$14</f>
        <v>27.725343</v>
      </c>
      <c r="O60" s="85"/>
      <c r="P60" s="88" t="n">
        <f aca="false">J60*(1+N$14)</f>
        <v>0</v>
      </c>
      <c r="Q60" s="84" t="n">
        <f aca="false">L60*(1+N$14)</f>
        <v>145.655343</v>
      </c>
      <c r="R60" s="19"/>
    </row>
    <row r="61" customFormat="false" ht="38.25" hidden="false" customHeight="false" outlineLevel="0" collapsed="false">
      <c r="A61" s="77" t="s">
        <v>122</v>
      </c>
      <c r="B61" s="78" t="s">
        <v>123</v>
      </c>
      <c r="C61" s="79" t="s">
        <v>42</v>
      </c>
      <c r="D61" s="80" t="n">
        <v>10</v>
      </c>
      <c r="E61" s="81"/>
      <c r="F61" s="82" t="n">
        <v>0</v>
      </c>
      <c r="G61" s="83" t="n">
        <v>81.97</v>
      </c>
      <c r="H61" s="84" t="n">
        <f aca="false">F61+G61</f>
        <v>81.97</v>
      </c>
      <c r="I61" s="85"/>
      <c r="J61" s="82" t="n">
        <f aca="false">F61*D61</f>
        <v>0</v>
      </c>
      <c r="K61" s="83" t="n">
        <f aca="false">G61*D61</f>
        <v>819.7</v>
      </c>
      <c r="L61" s="84" t="n">
        <f aca="false">J61+K61</f>
        <v>819.7</v>
      </c>
      <c r="M61" s="86"/>
      <c r="N61" s="87" t="n">
        <f aca="false">L61*N$14</f>
        <v>192.71147</v>
      </c>
      <c r="O61" s="85"/>
      <c r="P61" s="88" t="n">
        <f aca="false">J61*(1+N$14)</f>
        <v>0</v>
      </c>
      <c r="Q61" s="84" t="n">
        <f aca="false">L61*(1+N$14)</f>
        <v>1012.41147</v>
      </c>
      <c r="R61" s="19"/>
    </row>
    <row r="62" customFormat="false" ht="38.25" hidden="false" customHeight="false" outlineLevel="0" collapsed="false">
      <c r="A62" s="77" t="s">
        <v>124</v>
      </c>
      <c r="B62" s="78" t="s">
        <v>125</v>
      </c>
      <c r="C62" s="79" t="s">
        <v>42</v>
      </c>
      <c r="D62" s="80" t="n">
        <v>2</v>
      </c>
      <c r="E62" s="81"/>
      <c r="F62" s="82" t="n">
        <v>0</v>
      </c>
      <c r="G62" s="83" t="n">
        <v>81.97</v>
      </c>
      <c r="H62" s="84" t="n">
        <f aca="false">F62+G62</f>
        <v>81.97</v>
      </c>
      <c r="I62" s="85"/>
      <c r="J62" s="82" t="n">
        <f aca="false">F62*D62</f>
        <v>0</v>
      </c>
      <c r="K62" s="83" t="n">
        <f aca="false">G62*D62</f>
        <v>163.94</v>
      </c>
      <c r="L62" s="84" t="n">
        <f aca="false">J62+K62</f>
        <v>163.94</v>
      </c>
      <c r="M62" s="86"/>
      <c r="N62" s="87" t="n">
        <f aca="false">L62*N$14</f>
        <v>38.542294</v>
      </c>
      <c r="O62" s="85"/>
      <c r="P62" s="88" t="n">
        <f aca="false">J62*(1+N$14)</f>
        <v>0</v>
      </c>
      <c r="Q62" s="84" t="n">
        <f aca="false">L62*(1+N$14)</f>
        <v>202.482294</v>
      </c>
      <c r="R62" s="19"/>
    </row>
    <row r="63" customFormat="false" ht="51" hidden="false" customHeight="false" outlineLevel="0" collapsed="false">
      <c r="A63" s="77" t="s">
        <v>126</v>
      </c>
      <c r="B63" s="78" t="s">
        <v>127</v>
      </c>
      <c r="C63" s="79" t="s">
        <v>42</v>
      </c>
      <c r="D63" s="80" t="n">
        <v>15</v>
      </c>
      <c r="E63" s="81"/>
      <c r="F63" s="82" t="n">
        <v>0</v>
      </c>
      <c r="G63" s="83" t="n">
        <v>64.63</v>
      </c>
      <c r="H63" s="84" t="n">
        <f aca="false">F63+G63</f>
        <v>64.63</v>
      </c>
      <c r="I63" s="85"/>
      <c r="J63" s="82" t="n">
        <f aca="false">F63*D63</f>
        <v>0</v>
      </c>
      <c r="K63" s="83" t="n">
        <f aca="false">G63*D63</f>
        <v>969.45</v>
      </c>
      <c r="L63" s="84" t="n">
        <f aca="false">J63+K63</f>
        <v>969.45</v>
      </c>
      <c r="M63" s="86"/>
      <c r="N63" s="87" t="n">
        <f aca="false">L63*N$14</f>
        <v>227.917695</v>
      </c>
      <c r="O63" s="85"/>
      <c r="P63" s="88" t="n">
        <f aca="false">J63*(1+N$14)</f>
        <v>0</v>
      </c>
      <c r="Q63" s="84" t="n">
        <f aca="false">L63*(1+N$14)</f>
        <v>1197.367695</v>
      </c>
      <c r="R63" s="19"/>
    </row>
    <row r="64" customFormat="false" ht="38.25" hidden="false" customHeight="false" outlineLevel="0" collapsed="false">
      <c r="A64" s="77" t="s">
        <v>128</v>
      </c>
      <c r="B64" s="78" t="s">
        <v>129</v>
      </c>
      <c r="C64" s="79" t="s">
        <v>42</v>
      </c>
      <c r="D64" s="80" t="n">
        <v>6</v>
      </c>
      <c r="E64" s="81"/>
      <c r="F64" s="82" t="n">
        <v>0</v>
      </c>
      <c r="G64" s="83" t="n">
        <v>79.19</v>
      </c>
      <c r="H64" s="84" t="n">
        <f aca="false">F64+G64</f>
        <v>79.19</v>
      </c>
      <c r="I64" s="85"/>
      <c r="J64" s="82" t="n">
        <f aca="false">F64*D64</f>
        <v>0</v>
      </c>
      <c r="K64" s="83" t="n">
        <f aca="false">G64*D64</f>
        <v>475.14</v>
      </c>
      <c r="L64" s="84" t="n">
        <f aca="false">J64+K64</f>
        <v>475.14</v>
      </c>
      <c r="M64" s="86"/>
      <c r="N64" s="87" t="n">
        <f aca="false">L64*N$14</f>
        <v>111.705414</v>
      </c>
      <c r="O64" s="85"/>
      <c r="P64" s="88" t="n">
        <f aca="false">J64*(1+N$14)</f>
        <v>0</v>
      </c>
      <c r="Q64" s="84" t="n">
        <f aca="false">L64*(1+N$14)</f>
        <v>586.845414</v>
      </c>
      <c r="R64" s="19"/>
    </row>
    <row r="65" customFormat="false" ht="25.5" hidden="false" customHeight="false" outlineLevel="0" collapsed="false">
      <c r="A65" s="77" t="s">
        <v>130</v>
      </c>
      <c r="B65" s="78" t="s">
        <v>131</v>
      </c>
      <c r="C65" s="79" t="s">
        <v>42</v>
      </c>
      <c r="D65" s="80" t="n">
        <v>1</v>
      </c>
      <c r="E65" s="81"/>
      <c r="F65" s="82" t="n">
        <v>0</v>
      </c>
      <c r="G65" s="83" t="n">
        <v>134.59</v>
      </c>
      <c r="H65" s="84" t="n">
        <f aca="false">F65+G65</f>
        <v>134.59</v>
      </c>
      <c r="I65" s="85"/>
      <c r="J65" s="82" t="n">
        <f aca="false">F65*D65</f>
        <v>0</v>
      </c>
      <c r="K65" s="83" t="n">
        <f aca="false">G65*D65</f>
        <v>134.59</v>
      </c>
      <c r="L65" s="84" t="n">
        <f aca="false">J65+K65</f>
        <v>134.59</v>
      </c>
      <c r="M65" s="86"/>
      <c r="N65" s="87" t="n">
        <f aca="false">L65*N$14</f>
        <v>31.642109</v>
      </c>
      <c r="O65" s="85"/>
      <c r="P65" s="88" t="n">
        <f aca="false">J65*(1+N$14)</f>
        <v>0</v>
      </c>
      <c r="Q65" s="84" t="n">
        <f aca="false">L65*(1+N$14)</f>
        <v>166.232109</v>
      </c>
      <c r="R65" s="19"/>
    </row>
    <row r="66" customFormat="false" ht="25.5" hidden="false" customHeight="false" outlineLevel="0" collapsed="false">
      <c r="A66" s="77" t="s">
        <v>132</v>
      </c>
      <c r="B66" s="78" t="s">
        <v>133</v>
      </c>
      <c r="C66" s="79" t="s">
        <v>42</v>
      </c>
      <c r="D66" s="80" t="n">
        <v>1</v>
      </c>
      <c r="E66" s="81"/>
      <c r="F66" s="82" t="n">
        <v>0</v>
      </c>
      <c r="G66" s="83" t="n">
        <v>82.05</v>
      </c>
      <c r="H66" s="84" t="n">
        <f aca="false">F66+G66</f>
        <v>82.05</v>
      </c>
      <c r="I66" s="85"/>
      <c r="J66" s="82" t="n">
        <f aca="false">F66*D66</f>
        <v>0</v>
      </c>
      <c r="K66" s="83" t="n">
        <f aca="false">G66*D66</f>
        <v>82.05</v>
      </c>
      <c r="L66" s="84" t="n">
        <f aca="false">J66+K66</f>
        <v>82.05</v>
      </c>
      <c r="M66" s="86"/>
      <c r="N66" s="87" t="n">
        <f aca="false">L66*N$14</f>
        <v>19.289955</v>
      </c>
      <c r="O66" s="85"/>
      <c r="P66" s="88" t="n">
        <f aca="false">J66*(1+N$14)</f>
        <v>0</v>
      </c>
      <c r="Q66" s="84" t="n">
        <f aca="false">L66*(1+N$14)</f>
        <v>101.339955</v>
      </c>
      <c r="R66" s="19"/>
    </row>
    <row r="67" s="100" customFormat="true" ht="12.75" hidden="false" customHeight="false" outlineLevel="0" collapsed="false">
      <c r="A67" s="89" t="s">
        <v>134</v>
      </c>
      <c r="B67" s="90" t="s">
        <v>135</v>
      </c>
      <c r="C67" s="90"/>
      <c r="D67" s="91"/>
      <c r="E67" s="92"/>
      <c r="F67" s="93" t="n">
        <f aca="false">SUM(Q68:Q71)</f>
        <v>960.1247466</v>
      </c>
      <c r="G67" s="90"/>
      <c r="H67" s="94"/>
      <c r="I67" s="95"/>
      <c r="J67" s="102"/>
      <c r="K67" s="103"/>
      <c r="L67" s="94"/>
      <c r="M67" s="96"/>
      <c r="N67" s="97"/>
      <c r="O67" s="95"/>
      <c r="P67" s="98"/>
      <c r="Q67" s="94"/>
      <c r="R67" s="99"/>
    </row>
    <row r="68" customFormat="false" ht="25.5" hidden="false" customHeight="false" outlineLevel="0" collapsed="false">
      <c r="A68" s="77" t="s">
        <v>136</v>
      </c>
      <c r="B68" s="78" t="s">
        <v>137</v>
      </c>
      <c r="C68" s="79" t="s">
        <v>39</v>
      </c>
      <c r="D68" s="80" t="n">
        <v>4.2</v>
      </c>
      <c r="E68" s="81"/>
      <c r="F68" s="82" t="n">
        <v>6.5</v>
      </c>
      <c r="G68" s="83" t="n">
        <v>3.22</v>
      </c>
      <c r="H68" s="84" t="n">
        <f aca="false">F68+G68</f>
        <v>9.72</v>
      </c>
      <c r="I68" s="85"/>
      <c r="J68" s="82" t="n">
        <f aca="false">F68*D68</f>
        <v>27.3</v>
      </c>
      <c r="K68" s="83" t="n">
        <f aca="false">G68*D68</f>
        <v>13.524</v>
      </c>
      <c r="L68" s="84" t="n">
        <f aca="false">J68+K68</f>
        <v>40.824</v>
      </c>
      <c r="M68" s="86"/>
      <c r="N68" s="87" t="n">
        <f aca="false">L68*N$14</f>
        <v>9.5977224</v>
      </c>
      <c r="O68" s="85"/>
      <c r="P68" s="88" t="n">
        <f aca="false">J68*(1+N$14)</f>
        <v>33.71823</v>
      </c>
      <c r="Q68" s="84" t="n">
        <f aca="false">L68*(1+N$14)</f>
        <v>50.4217224</v>
      </c>
      <c r="R68" s="19"/>
    </row>
    <row r="69" customFormat="false" ht="12.75" hidden="false" customHeight="false" outlineLevel="0" collapsed="false">
      <c r="A69" s="77" t="s">
        <v>138</v>
      </c>
      <c r="B69" s="78" t="s">
        <v>139</v>
      </c>
      <c r="C69" s="79" t="s">
        <v>49</v>
      </c>
      <c r="D69" s="80" t="n">
        <v>2</v>
      </c>
      <c r="E69" s="81"/>
      <c r="F69" s="82" t="n">
        <v>7.12</v>
      </c>
      <c r="G69" s="83" t="n">
        <v>2.96</v>
      </c>
      <c r="H69" s="84" t="n">
        <f aca="false">F69+G69</f>
        <v>10.08</v>
      </c>
      <c r="I69" s="85"/>
      <c r="J69" s="82" t="n">
        <f aca="false">F69*D69</f>
        <v>14.24</v>
      </c>
      <c r="K69" s="83" t="n">
        <f aca="false">G69*D69</f>
        <v>5.92</v>
      </c>
      <c r="L69" s="84" t="n">
        <f aca="false">J69+K69</f>
        <v>20.16</v>
      </c>
      <c r="M69" s="86"/>
      <c r="N69" s="87" t="n">
        <f aca="false">L69*N$14</f>
        <v>4.739616</v>
      </c>
      <c r="O69" s="85"/>
      <c r="P69" s="88" t="n">
        <f aca="false">J69*(1+N$14)</f>
        <v>17.587824</v>
      </c>
      <c r="Q69" s="84" t="n">
        <f aca="false">L69*(1+N$14)</f>
        <v>24.899616</v>
      </c>
      <c r="R69" s="19"/>
    </row>
    <row r="70" customFormat="false" ht="38.25" hidden="false" customHeight="false" outlineLevel="0" collapsed="false">
      <c r="A70" s="77" t="s">
        <v>140</v>
      </c>
      <c r="B70" s="78" t="s">
        <v>141</v>
      </c>
      <c r="C70" s="79" t="s">
        <v>39</v>
      </c>
      <c r="D70" s="80" t="n">
        <v>4.2</v>
      </c>
      <c r="E70" s="81"/>
      <c r="F70" s="82" t="n">
        <v>22</v>
      </c>
      <c r="G70" s="83" t="n">
        <v>108.41</v>
      </c>
      <c r="H70" s="84" t="n">
        <f aca="false">F70+G70</f>
        <v>130.41</v>
      </c>
      <c r="I70" s="85"/>
      <c r="J70" s="82" t="n">
        <f aca="false">F70*D70</f>
        <v>92.4</v>
      </c>
      <c r="K70" s="83" t="n">
        <f aca="false">G70*D70</f>
        <v>455.322</v>
      </c>
      <c r="L70" s="84" t="n">
        <f aca="false">J70+K70</f>
        <v>547.722</v>
      </c>
      <c r="M70" s="86"/>
      <c r="N70" s="87" t="n">
        <f aca="false">L70*N$14</f>
        <v>128.7694422</v>
      </c>
      <c r="O70" s="85"/>
      <c r="P70" s="88" t="n">
        <f aca="false">J70*(1+N$14)</f>
        <v>114.12324</v>
      </c>
      <c r="Q70" s="84" t="n">
        <f aca="false">L70*(1+N$14)</f>
        <v>676.4914422</v>
      </c>
      <c r="R70" s="19"/>
    </row>
    <row r="71" customFormat="false" ht="12.75" hidden="false" customHeight="false" outlineLevel="0" collapsed="false">
      <c r="A71" s="77" t="s">
        <v>142</v>
      </c>
      <c r="B71" s="78" t="s">
        <v>143</v>
      </c>
      <c r="C71" s="79" t="s">
        <v>49</v>
      </c>
      <c r="D71" s="80" t="n">
        <v>2</v>
      </c>
      <c r="E71" s="81"/>
      <c r="F71" s="82" t="n">
        <v>13</v>
      </c>
      <c r="G71" s="83" t="n">
        <v>71.33</v>
      </c>
      <c r="H71" s="84" t="n">
        <f aca="false">F71+G71</f>
        <v>84.33</v>
      </c>
      <c r="I71" s="85"/>
      <c r="J71" s="82" t="n">
        <f aca="false">F71*D71</f>
        <v>26</v>
      </c>
      <c r="K71" s="83" t="n">
        <f aca="false">G71*D71</f>
        <v>142.66</v>
      </c>
      <c r="L71" s="84" t="n">
        <f aca="false">J71+K71</f>
        <v>168.66</v>
      </c>
      <c r="M71" s="86"/>
      <c r="N71" s="87" t="n">
        <f aca="false">L71*N$14</f>
        <v>39.651966</v>
      </c>
      <c r="O71" s="85"/>
      <c r="P71" s="88" t="n">
        <f aca="false">J71*(1+N$14)</f>
        <v>32.1126</v>
      </c>
      <c r="Q71" s="84" t="n">
        <f aca="false">L71*(1+N$14)</f>
        <v>208.311966</v>
      </c>
      <c r="R71" s="19"/>
    </row>
    <row r="72" s="100" customFormat="true" ht="12.75" hidden="false" customHeight="false" outlineLevel="0" collapsed="false">
      <c r="A72" s="89" t="s">
        <v>144</v>
      </c>
      <c r="B72" s="90" t="s">
        <v>145</v>
      </c>
      <c r="C72" s="90"/>
      <c r="D72" s="91"/>
      <c r="E72" s="92"/>
      <c r="F72" s="93" t="n">
        <f aca="false">SUM(Q73:Q80)</f>
        <v>11864.71210515</v>
      </c>
      <c r="G72" s="90"/>
      <c r="H72" s="94"/>
      <c r="I72" s="95"/>
      <c r="J72" s="102"/>
      <c r="K72" s="103"/>
      <c r="L72" s="94"/>
      <c r="M72" s="96"/>
      <c r="N72" s="97"/>
      <c r="O72" s="95"/>
      <c r="P72" s="98"/>
      <c r="Q72" s="94"/>
      <c r="R72" s="99"/>
    </row>
    <row r="73" customFormat="false" ht="38.25" hidden="false" customHeight="false" outlineLevel="0" collapsed="false">
      <c r="A73" s="77" t="s">
        <v>146</v>
      </c>
      <c r="B73" s="78" t="s">
        <v>147</v>
      </c>
      <c r="C73" s="79" t="s">
        <v>148</v>
      </c>
      <c r="D73" s="80" t="n">
        <v>36</v>
      </c>
      <c r="E73" s="81"/>
      <c r="F73" s="82" t="n">
        <v>0.91</v>
      </c>
      <c r="G73" s="83" t="n">
        <v>5.14</v>
      </c>
      <c r="H73" s="84" t="n">
        <f aca="false">F73+G73</f>
        <v>6.05</v>
      </c>
      <c r="I73" s="85"/>
      <c r="J73" s="82" t="n">
        <f aca="false">F73*D73</f>
        <v>32.76</v>
      </c>
      <c r="K73" s="83" t="n">
        <f aca="false">G73*D73</f>
        <v>185.04</v>
      </c>
      <c r="L73" s="84" t="n">
        <f aca="false">J73+K73</f>
        <v>217.8</v>
      </c>
      <c r="M73" s="86"/>
      <c r="N73" s="87" t="n">
        <f aca="false">L73*N$14</f>
        <v>51.20478</v>
      </c>
      <c r="O73" s="85"/>
      <c r="P73" s="88" t="n">
        <f aca="false">J73*(1+N$14)</f>
        <v>40.461876</v>
      </c>
      <c r="Q73" s="84" t="n">
        <f aca="false">L73*(1+N$14)</f>
        <v>269.00478</v>
      </c>
      <c r="R73" s="19"/>
    </row>
    <row r="74" customFormat="false" ht="25.5" hidden="false" customHeight="false" outlineLevel="0" collapsed="false">
      <c r="A74" s="77" t="s">
        <v>149</v>
      </c>
      <c r="B74" s="78" t="s">
        <v>150</v>
      </c>
      <c r="C74" s="79" t="s">
        <v>151</v>
      </c>
      <c r="D74" s="80" t="n">
        <v>3.35</v>
      </c>
      <c r="E74" s="81"/>
      <c r="F74" s="82" t="n">
        <v>10.44</v>
      </c>
      <c r="G74" s="83" t="n">
        <v>161.99</v>
      </c>
      <c r="H74" s="84" t="n">
        <f aca="false">F74+G74</f>
        <v>172.43</v>
      </c>
      <c r="I74" s="85"/>
      <c r="J74" s="82" t="n">
        <f aca="false">F74*D74</f>
        <v>34.974</v>
      </c>
      <c r="K74" s="83" t="n">
        <f aca="false">G74*D74</f>
        <v>542.6665</v>
      </c>
      <c r="L74" s="84" t="n">
        <f aca="false">J74+K74</f>
        <v>577.6405</v>
      </c>
      <c r="M74" s="86"/>
      <c r="N74" s="87" t="n">
        <f aca="false">L74*N$14</f>
        <v>135.80328155</v>
      </c>
      <c r="O74" s="85"/>
      <c r="P74" s="88" t="n">
        <f aca="false">J74*(1+N$14)</f>
        <v>43.1963874</v>
      </c>
      <c r="Q74" s="84" t="n">
        <f aca="false">L74*(1+N$14)</f>
        <v>713.44378155</v>
      </c>
      <c r="R74" s="19"/>
    </row>
    <row r="75" customFormat="false" ht="12.75" hidden="false" customHeight="false" outlineLevel="0" collapsed="false">
      <c r="A75" s="77" t="s">
        <v>152</v>
      </c>
      <c r="B75" s="78" t="s">
        <v>153</v>
      </c>
      <c r="C75" s="79" t="s">
        <v>39</v>
      </c>
      <c r="D75" s="80" t="n">
        <v>2.4</v>
      </c>
      <c r="E75" s="81"/>
      <c r="F75" s="82" t="n">
        <v>15.57</v>
      </c>
      <c r="G75" s="83" t="n">
        <v>398.77</v>
      </c>
      <c r="H75" s="84" t="n">
        <f aca="false">F75+G75</f>
        <v>414.34</v>
      </c>
      <c r="I75" s="85"/>
      <c r="J75" s="82" t="n">
        <f aca="false">F75*D75</f>
        <v>37.368</v>
      </c>
      <c r="K75" s="83" t="n">
        <f aca="false">G75*D75</f>
        <v>957.048</v>
      </c>
      <c r="L75" s="84" t="n">
        <f aca="false">J75+K75</f>
        <v>994.416</v>
      </c>
      <c r="M75" s="86"/>
      <c r="N75" s="87" t="n">
        <f aca="false">L75*N$14</f>
        <v>233.7872016</v>
      </c>
      <c r="O75" s="85"/>
      <c r="P75" s="88" t="n">
        <f aca="false">J75*(1+N$14)</f>
        <v>46.1532168</v>
      </c>
      <c r="Q75" s="84" t="n">
        <f aca="false">L75*(1+N$14)</f>
        <v>1228.2032016</v>
      </c>
      <c r="R75" s="19"/>
    </row>
    <row r="76" customFormat="false" ht="25.5" hidden="false" customHeight="false" outlineLevel="0" collapsed="false">
      <c r="A76" s="77" t="s">
        <v>154</v>
      </c>
      <c r="B76" s="78" t="s">
        <v>155</v>
      </c>
      <c r="C76" s="79" t="s">
        <v>39</v>
      </c>
      <c r="D76" s="80" t="n">
        <v>82</v>
      </c>
      <c r="E76" s="81"/>
      <c r="F76" s="82" t="n">
        <v>1.05</v>
      </c>
      <c r="G76" s="83" t="n">
        <v>1.59</v>
      </c>
      <c r="H76" s="84" t="n">
        <f aca="false">F76+G76</f>
        <v>2.64</v>
      </c>
      <c r="I76" s="85"/>
      <c r="J76" s="82" t="n">
        <f aca="false">F76*D76</f>
        <v>86.1</v>
      </c>
      <c r="K76" s="83" t="n">
        <f aca="false">G76*D76</f>
        <v>130.38</v>
      </c>
      <c r="L76" s="84" t="n">
        <f aca="false">J76+K76</f>
        <v>216.48</v>
      </c>
      <c r="M76" s="86"/>
      <c r="N76" s="87" t="n">
        <f aca="false">L76*N$14</f>
        <v>50.894448</v>
      </c>
      <c r="O76" s="85"/>
      <c r="P76" s="88" t="n">
        <f aca="false">J76*(1+N$14)</f>
        <v>106.34211</v>
      </c>
      <c r="Q76" s="84" t="n">
        <f aca="false">L76*(1+N$14)</f>
        <v>267.374448</v>
      </c>
      <c r="R76" s="19"/>
    </row>
    <row r="77" customFormat="false" ht="51" hidden="false" customHeight="false" outlineLevel="0" collapsed="false">
      <c r="A77" s="77" t="s">
        <v>156</v>
      </c>
      <c r="B77" s="78" t="s">
        <v>157</v>
      </c>
      <c r="C77" s="79" t="s">
        <v>39</v>
      </c>
      <c r="D77" s="80" t="n">
        <v>7</v>
      </c>
      <c r="E77" s="81"/>
      <c r="F77" s="82" t="n">
        <v>24.49</v>
      </c>
      <c r="G77" s="83" t="n">
        <v>292.37</v>
      </c>
      <c r="H77" s="84" t="n">
        <f aca="false">F77+G77</f>
        <v>316.86</v>
      </c>
      <c r="I77" s="85"/>
      <c r="J77" s="82" t="n">
        <f aca="false">F77*D77</f>
        <v>171.43</v>
      </c>
      <c r="K77" s="83" t="n">
        <f aca="false">G77*D77</f>
        <v>2046.59</v>
      </c>
      <c r="L77" s="84" t="n">
        <f aca="false">J77+K77</f>
        <v>2218.02</v>
      </c>
      <c r="M77" s="86"/>
      <c r="N77" s="87" t="n">
        <f aca="false">L77*N$14</f>
        <v>521.456502</v>
      </c>
      <c r="O77" s="85"/>
      <c r="P77" s="88" t="n">
        <f aca="false">J77*(1+N$14)</f>
        <v>211.733193</v>
      </c>
      <c r="Q77" s="84" t="n">
        <f aca="false">L77*(1+N$14)</f>
        <v>2739.476502</v>
      </c>
      <c r="R77" s="19"/>
    </row>
    <row r="78" customFormat="false" ht="25.5" hidden="false" customHeight="false" outlineLevel="0" collapsed="false">
      <c r="A78" s="77" t="s">
        <v>158</v>
      </c>
      <c r="B78" s="78" t="s">
        <v>159</v>
      </c>
      <c r="C78" s="79" t="s">
        <v>39</v>
      </c>
      <c r="D78" s="80" t="n">
        <v>1.5</v>
      </c>
      <c r="E78" s="81"/>
      <c r="F78" s="82" t="n">
        <v>16.72</v>
      </c>
      <c r="G78" s="83" t="n">
        <v>258.68</v>
      </c>
      <c r="H78" s="84" t="n">
        <f aca="false">F78+G78</f>
        <v>275.4</v>
      </c>
      <c r="I78" s="85"/>
      <c r="J78" s="82" t="n">
        <f aca="false">F78*D78</f>
        <v>25.08</v>
      </c>
      <c r="K78" s="83" t="n">
        <f aca="false">G78*D78</f>
        <v>388.02</v>
      </c>
      <c r="L78" s="84" t="n">
        <f aca="false">J78+K78</f>
        <v>413.1</v>
      </c>
      <c r="M78" s="86"/>
      <c r="N78" s="87" t="n">
        <f aca="false">L78*N$14</f>
        <v>97.11981</v>
      </c>
      <c r="O78" s="85"/>
      <c r="P78" s="88" t="n">
        <f aca="false">J78*(1+N$14)</f>
        <v>30.976308</v>
      </c>
      <c r="Q78" s="84" t="n">
        <f aca="false">L78*(1+N$14)</f>
        <v>510.21981</v>
      </c>
      <c r="R78" s="19"/>
    </row>
    <row r="79" customFormat="false" ht="25.5" hidden="false" customHeight="false" outlineLevel="0" collapsed="false">
      <c r="A79" s="77" t="s">
        <v>160</v>
      </c>
      <c r="B79" s="78" t="s">
        <v>161</v>
      </c>
      <c r="C79" s="79" t="s">
        <v>42</v>
      </c>
      <c r="D79" s="80" t="n">
        <v>1</v>
      </c>
      <c r="E79" s="81"/>
      <c r="F79" s="82" t="n">
        <v>0</v>
      </c>
      <c r="G79" s="83" t="n">
        <v>4631.32</v>
      </c>
      <c r="H79" s="84" t="n">
        <f aca="false">F79+G79</f>
        <v>4631.32</v>
      </c>
      <c r="I79" s="85"/>
      <c r="J79" s="82" t="n">
        <f aca="false">F79*D79</f>
        <v>0</v>
      </c>
      <c r="K79" s="83" t="n">
        <f aca="false">G79*D79</f>
        <v>4631.32</v>
      </c>
      <c r="L79" s="84" t="n">
        <f aca="false">J79+K79</f>
        <v>4631.32</v>
      </c>
      <c r="M79" s="86"/>
      <c r="N79" s="87" t="n">
        <f aca="false">L79*N$14</f>
        <v>1088.823332</v>
      </c>
      <c r="O79" s="85"/>
      <c r="P79" s="88" t="n">
        <f aca="false">J79*(1+N$14)</f>
        <v>0</v>
      </c>
      <c r="Q79" s="84" t="n">
        <f aca="false">L79*(1+N$14)</f>
        <v>5720.143332</v>
      </c>
      <c r="R79" s="19"/>
    </row>
    <row r="80" customFormat="false" ht="12.75" hidden="false" customHeight="false" outlineLevel="0" collapsed="false">
      <c r="A80" s="77" t="s">
        <v>162</v>
      </c>
      <c r="B80" s="78" t="s">
        <v>163</v>
      </c>
      <c r="C80" s="79" t="s">
        <v>148</v>
      </c>
      <c r="D80" s="80" t="n">
        <v>6</v>
      </c>
      <c r="E80" s="81"/>
      <c r="F80" s="82" t="n">
        <v>13.7</v>
      </c>
      <c r="G80" s="83" t="n">
        <v>42.55</v>
      </c>
      <c r="H80" s="84" t="n">
        <f aca="false">F80+G80</f>
        <v>56.25</v>
      </c>
      <c r="I80" s="85"/>
      <c r="J80" s="82" t="n">
        <f aca="false">F80*D80</f>
        <v>82.2</v>
      </c>
      <c r="K80" s="83" t="n">
        <f aca="false">G80*D80</f>
        <v>255.3</v>
      </c>
      <c r="L80" s="84" t="n">
        <f aca="false">J80+K80</f>
        <v>337.5</v>
      </c>
      <c r="M80" s="86"/>
      <c r="N80" s="87" t="n">
        <f aca="false">L80*N$14</f>
        <v>79.34625</v>
      </c>
      <c r="O80" s="85"/>
      <c r="P80" s="88" t="n">
        <f aca="false">J80*(1+N$14)</f>
        <v>101.52522</v>
      </c>
      <c r="Q80" s="84" t="n">
        <f aca="false">L80*(1+N$14)</f>
        <v>416.84625</v>
      </c>
      <c r="R80" s="19"/>
    </row>
    <row r="81" s="100" customFormat="true" ht="12.75" hidden="false" customHeight="false" outlineLevel="0" collapsed="false">
      <c r="A81" s="89" t="s">
        <v>164</v>
      </c>
      <c r="B81" s="90" t="s">
        <v>165</v>
      </c>
      <c r="C81" s="90"/>
      <c r="D81" s="91"/>
      <c r="E81" s="92"/>
      <c r="F81" s="93" t="n">
        <f aca="false">SUM(Q82:Q86)</f>
        <v>701.524449</v>
      </c>
      <c r="G81" s="90"/>
      <c r="H81" s="94"/>
      <c r="I81" s="95"/>
      <c r="J81" s="102"/>
      <c r="K81" s="103"/>
      <c r="L81" s="94"/>
      <c r="M81" s="96"/>
      <c r="N81" s="97"/>
      <c r="O81" s="95"/>
      <c r="P81" s="98"/>
      <c r="Q81" s="94"/>
      <c r="R81" s="99"/>
    </row>
    <row r="82" customFormat="false" ht="25.5" hidden="false" customHeight="false" outlineLevel="0" collapsed="false">
      <c r="A82" s="77" t="s">
        <v>166</v>
      </c>
      <c r="B82" s="78" t="s">
        <v>167</v>
      </c>
      <c r="C82" s="79" t="s">
        <v>49</v>
      </c>
      <c r="D82" s="80" t="n">
        <v>7</v>
      </c>
      <c r="E82" s="81"/>
      <c r="F82" s="82" t="n">
        <v>9.15</v>
      </c>
      <c r="G82" s="83" t="n">
        <v>12.92</v>
      </c>
      <c r="H82" s="84" t="n">
        <f aca="false">F82+G82</f>
        <v>22.07</v>
      </c>
      <c r="I82" s="85"/>
      <c r="J82" s="82" t="n">
        <f aca="false">F82*D82</f>
        <v>64.05</v>
      </c>
      <c r="K82" s="83" t="n">
        <f aca="false">G82*D82</f>
        <v>90.44</v>
      </c>
      <c r="L82" s="84" t="n">
        <f aca="false">J82+K82</f>
        <v>154.49</v>
      </c>
      <c r="M82" s="86"/>
      <c r="N82" s="87" t="n">
        <f aca="false">L82*N$14</f>
        <v>36.320599</v>
      </c>
      <c r="O82" s="85"/>
      <c r="P82" s="88" t="n">
        <f aca="false">J82*(1+N$14)</f>
        <v>79.108155</v>
      </c>
      <c r="Q82" s="84" t="n">
        <f aca="false">L82*(1+N$14)</f>
        <v>190.810599</v>
      </c>
      <c r="R82" s="19"/>
    </row>
    <row r="83" customFormat="false" ht="25.5" hidden="false" customHeight="false" outlineLevel="0" collapsed="false">
      <c r="A83" s="77" t="s">
        <v>168</v>
      </c>
      <c r="B83" s="78" t="s">
        <v>169</v>
      </c>
      <c r="C83" s="79" t="s">
        <v>49</v>
      </c>
      <c r="D83" s="80" t="n">
        <v>4</v>
      </c>
      <c r="E83" s="81"/>
      <c r="F83" s="82" t="n">
        <v>11.68</v>
      </c>
      <c r="G83" s="83" t="n">
        <v>15.66</v>
      </c>
      <c r="H83" s="84" t="n">
        <f aca="false">F83+G83</f>
        <v>27.34</v>
      </c>
      <c r="I83" s="85"/>
      <c r="J83" s="82" t="n">
        <f aca="false">F83*D83</f>
        <v>46.72</v>
      </c>
      <c r="K83" s="83" t="n">
        <f aca="false">G83*D83</f>
        <v>62.64</v>
      </c>
      <c r="L83" s="84" t="n">
        <f aca="false">J83+K83</f>
        <v>109.36</v>
      </c>
      <c r="M83" s="86"/>
      <c r="N83" s="87" t="n">
        <f aca="false">L83*N$14</f>
        <v>25.710536</v>
      </c>
      <c r="O83" s="85"/>
      <c r="P83" s="88" t="n">
        <f aca="false">J83*(1+N$14)</f>
        <v>57.703872</v>
      </c>
      <c r="Q83" s="84" t="n">
        <f aca="false">L83*(1+N$14)</f>
        <v>135.070536</v>
      </c>
      <c r="R83" s="19"/>
    </row>
    <row r="84" customFormat="false" ht="25.5" hidden="false" customHeight="false" outlineLevel="0" collapsed="false">
      <c r="A84" s="77" t="s">
        <v>170</v>
      </c>
      <c r="B84" s="78" t="s">
        <v>171</v>
      </c>
      <c r="C84" s="79" t="s">
        <v>49</v>
      </c>
      <c r="D84" s="80" t="n">
        <v>4</v>
      </c>
      <c r="E84" s="81"/>
      <c r="F84" s="82" t="n">
        <v>14.18</v>
      </c>
      <c r="G84" s="83" t="n">
        <v>20.67</v>
      </c>
      <c r="H84" s="84" t="n">
        <f aca="false">F84+G84</f>
        <v>34.85</v>
      </c>
      <c r="I84" s="85"/>
      <c r="J84" s="82" t="n">
        <f aca="false">F84*D84</f>
        <v>56.72</v>
      </c>
      <c r="K84" s="83" t="n">
        <f aca="false">G84*D84</f>
        <v>82.68</v>
      </c>
      <c r="L84" s="84" t="n">
        <f aca="false">J84+K84</f>
        <v>139.4</v>
      </c>
      <c r="M84" s="86"/>
      <c r="N84" s="87" t="n">
        <f aca="false">L84*N$14</f>
        <v>32.77294</v>
      </c>
      <c r="O84" s="85"/>
      <c r="P84" s="88" t="n">
        <f aca="false">J84*(1+N$14)</f>
        <v>70.054872</v>
      </c>
      <c r="Q84" s="84" t="n">
        <f aca="false">L84*(1+N$14)</f>
        <v>172.17294</v>
      </c>
      <c r="R84" s="19"/>
    </row>
    <row r="85" customFormat="false" ht="25.5" hidden="false" customHeight="false" outlineLevel="0" collapsed="false">
      <c r="A85" s="77" t="s">
        <v>172</v>
      </c>
      <c r="B85" s="78" t="s">
        <v>173</v>
      </c>
      <c r="C85" s="79" t="s">
        <v>49</v>
      </c>
      <c r="D85" s="80" t="n">
        <v>1</v>
      </c>
      <c r="E85" s="81"/>
      <c r="F85" s="82" t="n">
        <v>19.22</v>
      </c>
      <c r="G85" s="83" t="n">
        <v>28.42</v>
      </c>
      <c r="H85" s="84" t="n">
        <f aca="false">F85+G85</f>
        <v>47.64</v>
      </c>
      <c r="I85" s="85"/>
      <c r="J85" s="82" t="n">
        <f aca="false">F85*D85</f>
        <v>19.22</v>
      </c>
      <c r="K85" s="83" t="n">
        <f aca="false">G85*D85</f>
        <v>28.42</v>
      </c>
      <c r="L85" s="84" t="n">
        <f aca="false">J85+K85</f>
        <v>47.64</v>
      </c>
      <c r="M85" s="86"/>
      <c r="N85" s="87" t="n">
        <f aca="false">L85*N$14</f>
        <v>11.200164</v>
      </c>
      <c r="O85" s="85"/>
      <c r="P85" s="88" t="n">
        <f aca="false">J85*(1+N$14)</f>
        <v>23.738622</v>
      </c>
      <c r="Q85" s="84" t="n">
        <f aca="false">L85*(1+N$14)</f>
        <v>58.840164</v>
      </c>
      <c r="R85" s="19"/>
    </row>
    <row r="86" customFormat="false" ht="38.25" hidden="false" customHeight="false" outlineLevel="0" collapsed="false">
      <c r="A86" s="77" t="s">
        <v>174</v>
      </c>
      <c r="B86" s="78" t="s">
        <v>175</v>
      </c>
      <c r="C86" s="79" t="s">
        <v>49</v>
      </c>
      <c r="D86" s="80" t="n">
        <v>5</v>
      </c>
      <c r="E86" s="81"/>
      <c r="F86" s="82" t="n">
        <v>8.31</v>
      </c>
      <c r="G86" s="83" t="n">
        <v>15.11</v>
      </c>
      <c r="H86" s="84" t="n">
        <f aca="false">F86+G86</f>
        <v>23.42</v>
      </c>
      <c r="I86" s="85"/>
      <c r="J86" s="82" t="n">
        <f aca="false">F86*D86</f>
        <v>41.55</v>
      </c>
      <c r="K86" s="83" t="n">
        <f aca="false">G86*D86</f>
        <v>75.55</v>
      </c>
      <c r="L86" s="84" t="n">
        <f aca="false">J86+K86</f>
        <v>117.1</v>
      </c>
      <c r="M86" s="86"/>
      <c r="N86" s="87" t="n">
        <f aca="false">L86*N$14</f>
        <v>27.53021</v>
      </c>
      <c r="O86" s="85"/>
      <c r="P86" s="88" t="n">
        <f aca="false">J86*(1+N$14)</f>
        <v>51.318405</v>
      </c>
      <c r="Q86" s="84" t="n">
        <f aca="false">L86*(1+N$14)</f>
        <v>144.63021</v>
      </c>
      <c r="R86" s="19"/>
    </row>
    <row r="87" s="100" customFormat="true" ht="12.75" hidden="false" customHeight="false" outlineLevel="0" collapsed="false">
      <c r="A87" s="89" t="s">
        <v>176</v>
      </c>
      <c r="B87" s="90" t="s">
        <v>177</v>
      </c>
      <c r="C87" s="90"/>
      <c r="D87" s="91"/>
      <c r="E87" s="92"/>
      <c r="F87" s="93" t="n">
        <f aca="false">SUM(Q88)</f>
        <v>4782.3072</v>
      </c>
      <c r="G87" s="90"/>
      <c r="H87" s="94"/>
      <c r="I87" s="95"/>
      <c r="J87" s="102"/>
      <c r="K87" s="103"/>
      <c r="L87" s="94"/>
      <c r="M87" s="96"/>
      <c r="N87" s="97"/>
      <c r="O87" s="95"/>
      <c r="P87" s="98"/>
      <c r="Q87" s="94"/>
      <c r="R87" s="99"/>
    </row>
    <row r="88" customFormat="false" ht="12.75" hidden="false" customHeight="false" outlineLevel="0" collapsed="false">
      <c r="A88" s="77" t="s">
        <v>178</v>
      </c>
      <c r="B88" s="78" t="s">
        <v>179</v>
      </c>
      <c r="C88" s="79" t="s">
        <v>49</v>
      </c>
      <c r="D88" s="80" t="n">
        <v>100</v>
      </c>
      <c r="E88" s="81"/>
      <c r="F88" s="82" t="n">
        <v>6.28</v>
      </c>
      <c r="G88" s="83" t="n">
        <v>32.44</v>
      </c>
      <c r="H88" s="84" t="n">
        <f aca="false">F88+G88</f>
        <v>38.72</v>
      </c>
      <c r="I88" s="85"/>
      <c r="J88" s="82" t="n">
        <f aca="false">F88*D88</f>
        <v>628</v>
      </c>
      <c r="K88" s="83" t="n">
        <f aca="false">G88*D88</f>
        <v>3244</v>
      </c>
      <c r="L88" s="84" t="n">
        <f aca="false">J88+K88</f>
        <v>3872</v>
      </c>
      <c r="M88" s="86"/>
      <c r="N88" s="87" t="n">
        <f aca="false">L88*N$14</f>
        <v>910.3072</v>
      </c>
      <c r="O88" s="85"/>
      <c r="P88" s="88" t="n">
        <f aca="false">J88*(1+N$14)</f>
        <v>775.6428</v>
      </c>
      <c r="Q88" s="84" t="n">
        <f aca="false">L88*(1+N$14)</f>
        <v>4782.3072</v>
      </c>
      <c r="R88" s="19"/>
    </row>
    <row r="89" s="76" customFormat="true" ht="12.75" hidden="false" customHeight="false" outlineLevel="0" collapsed="false">
      <c r="A89" s="63" t="s">
        <v>180</v>
      </c>
      <c r="B89" s="64" t="s">
        <v>181</v>
      </c>
      <c r="C89" s="64"/>
      <c r="D89" s="65"/>
      <c r="E89" s="66"/>
      <c r="F89" s="67" t="n">
        <f aca="false">F90+F95+F101+F116+F124</f>
        <v>50507.91743529</v>
      </c>
      <c r="G89" s="64"/>
      <c r="H89" s="68"/>
      <c r="I89" s="69"/>
      <c r="J89" s="70"/>
      <c r="K89" s="71"/>
      <c r="L89" s="68"/>
      <c r="M89" s="72"/>
      <c r="N89" s="73"/>
      <c r="O89" s="69"/>
      <c r="P89" s="74"/>
      <c r="Q89" s="68"/>
      <c r="R89" s="75"/>
    </row>
    <row r="90" s="100" customFormat="true" ht="12.75" hidden="false" customHeight="false" outlineLevel="0" collapsed="false">
      <c r="A90" s="89" t="s">
        <v>182</v>
      </c>
      <c r="B90" s="90" t="s">
        <v>183</v>
      </c>
      <c r="C90" s="90"/>
      <c r="D90" s="91"/>
      <c r="E90" s="92"/>
      <c r="F90" s="93" t="n">
        <f aca="false">SUM(Q91:Q94)</f>
        <v>7598.68535085</v>
      </c>
      <c r="G90" s="90"/>
      <c r="H90" s="94"/>
      <c r="I90" s="95"/>
      <c r="J90" s="102"/>
      <c r="K90" s="103"/>
      <c r="L90" s="94"/>
      <c r="M90" s="96"/>
      <c r="N90" s="97"/>
      <c r="O90" s="95"/>
      <c r="P90" s="98"/>
      <c r="Q90" s="94"/>
      <c r="R90" s="99"/>
    </row>
    <row r="91" customFormat="false" ht="25.5" hidden="false" customHeight="false" outlineLevel="0" collapsed="false">
      <c r="A91" s="77" t="s">
        <v>184</v>
      </c>
      <c r="B91" s="78" t="s">
        <v>113</v>
      </c>
      <c r="C91" s="79" t="s">
        <v>49</v>
      </c>
      <c r="D91" s="80" t="n">
        <v>5</v>
      </c>
      <c r="E91" s="81"/>
      <c r="F91" s="82" t="n">
        <v>20.76</v>
      </c>
      <c r="G91" s="83" t="n">
        <v>56.68</v>
      </c>
      <c r="H91" s="84" t="n">
        <f aca="false">F91+G91</f>
        <v>77.44</v>
      </c>
      <c r="I91" s="85"/>
      <c r="J91" s="82" t="n">
        <f aca="false">F91*D91</f>
        <v>103.8</v>
      </c>
      <c r="K91" s="83" t="n">
        <f aca="false">G91*D91</f>
        <v>283.4</v>
      </c>
      <c r="L91" s="84" t="n">
        <f aca="false">J91+K91</f>
        <v>387.2</v>
      </c>
      <c r="M91" s="86"/>
      <c r="N91" s="87" t="n">
        <f aca="false">L91*N$14</f>
        <v>91.03072</v>
      </c>
      <c r="O91" s="85"/>
      <c r="P91" s="88" t="n">
        <f aca="false">J91*(1+N$14)</f>
        <v>128.20338</v>
      </c>
      <c r="Q91" s="84" t="n">
        <f aca="false">L91*(1+N$14)</f>
        <v>478.23072</v>
      </c>
      <c r="R91" s="19"/>
    </row>
    <row r="92" customFormat="false" ht="51" hidden="false" customHeight="false" outlineLevel="0" collapsed="false">
      <c r="A92" s="77" t="s">
        <v>185</v>
      </c>
      <c r="B92" s="78" t="s">
        <v>186</v>
      </c>
      <c r="C92" s="79" t="s">
        <v>42</v>
      </c>
      <c r="D92" s="80" t="n">
        <v>3</v>
      </c>
      <c r="E92" s="81"/>
      <c r="F92" s="82" t="n">
        <v>63.62</v>
      </c>
      <c r="G92" s="83" t="n">
        <v>604.29</v>
      </c>
      <c r="H92" s="84" t="n">
        <f aca="false">F92+G92</f>
        <v>667.91</v>
      </c>
      <c r="I92" s="85"/>
      <c r="J92" s="82" t="n">
        <f aca="false">F92*D92</f>
        <v>190.86</v>
      </c>
      <c r="K92" s="83" t="n">
        <f aca="false">G92*D92</f>
        <v>1812.87</v>
      </c>
      <c r="L92" s="84" t="n">
        <f aca="false">J92+K92</f>
        <v>2003.73</v>
      </c>
      <c r="M92" s="86"/>
      <c r="N92" s="87" t="n">
        <f aca="false">L92*N$14</f>
        <v>471.076923</v>
      </c>
      <c r="O92" s="85"/>
      <c r="P92" s="88" t="n">
        <f aca="false">J92*(1+N$14)</f>
        <v>235.731186</v>
      </c>
      <c r="Q92" s="84" t="n">
        <f aca="false">L92*(1+N$14)</f>
        <v>2474.806923</v>
      </c>
      <c r="R92" s="19"/>
    </row>
    <row r="93" customFormat="false" ht="38.25" hidden="false" customHeight="false" outlineLevel="0" collapsed="false">
      <c r="A93" s="77" t="s">
        <v>187</v>
      </c>
      <c r="B93" s="78" t="s">
        <v>188</v>
      </c>
      <c r="C93" s="79" t="s">
        <v>189</v>
      </c>
      <c r="D93" s="80" t="n">
        <v>3</v>
      </c>
      <c r="E93" s="81"/>
      <c r="F93" s="82" t="n">
        <v>19.27</v>
      </c>
      <c r="G93" s="83" t="n">
        <v>114.61</v>
      </c>
      <c r="H93" s="84" t="n">
        <f aca="false">F93+G93</f>
        <v>133.88</v>
      </c>
      <c r="I93" s="85"/>
      <c r="J93" s="82" t="n">
        <f aca="false">F93*D93</f>
        <v>57.81</v>
      </c>
      <c r="K93" s="83" t="n">
        <f aca="false">G93*D93</f>
        <v>343.83</v>
      </c>
      <c r="L93" s="84" t="n">
        <f aca="false">J93+K93</f>
        <v>401.64</v>
      </c>
      <c r="M93" s="86"/>
      <c r="N93" s="87" t="n">
        <f aca="false">L93*N$14</f>
        <v>94.425564</v>
      </c>
      <c r="O93" s="85"/>
      <c r="P93" s="88" t="n">
        <f aca="false">J93*(1+N$14)</f>
        <v>71.401131</v>
      </c>
      <c r="Q93" s="84" t="n">
        <f aca="false">L93*(1+N$14)</f>
        <v>496.065564</v>
      </c>
      <c r="R93" s="19"/>
    </row>
    <row r="94" customFormat="false" ht="12.75" hidden="false" customHeight="false" outlineLevel="0" collapsed="false">
      <c r="A94" s="77" t="s">
        <v>190</v>
      </c>
      <c r="B94" s="78" t="s">
        <v>115</v>
      </c>
      <c r="C94" s="79" t="s">
        <v>39</v>
      </c>
      <c r="D94" s="80" t="n">
        <v>4.95</v>
      </c>
      <c r="E94" s="81"/>
      <c r="F94" s="82" t="n">
        <v>9.14</v>
      </c>
      <c r="G94" s="83" t="n">
        <v>669.59</v>
      </c>
      <c r="H94" s="84" t="n">
        <f aca="false">F94+G94</f>
        <v>678.73</v>
      </c>
      <c r="I94" s="85"/>
      <c r="J94" s="82" t="n">
        <f aca="false">F94*D94</f>
        <v>45.243</v>
      </c>
      <c r="K94" s="83" t="n">
        <f aca="false">G94*D94</f>
        <v>3314.4705</v>
      </c>
      <c r="L94" s="84" t="n">
        <f aca="false">J94+K94</f>
        <v>3359.7135</v>
      </c>
      <c r="M94" s="86"/>
      <c r="N94" s="87" t="n">
        <f aca="false">L94*N$14</f>
        <v>789.86864385</v>
      </c>
      <c r="O94" s="85"/>
      <c r="P94" s="88" t="n">
        <f aca="false">J94*(1+N$14)</f>
        <v>55.8796293</v>
      </c>
      <c r="Q94" s="84" t="n">
        <f aca="false">L94*(1+N$14)</f>
        <v>4149.58214385</v>
      </c>
      <c r="R94" s="19"/>
    </row>
    <row r="95" s="100" customFormat="true" ht="12.75" hidden="false" customHeight="false" outlineLevel="0" collapsed="false">
      <c r="A95" s="89" t="s">
        <v>191</v>
      </c>
      <c r="B95" s="90" t="s">
        <v>192</v>
      </c>
      <c r="C95" s="90"/>
      <c r="D95" s="91"/>
      <c r="E95" s="92"/>
      <c r="F95" s="93" t="n">
        <f aca="false">SUM(Q96:Q100)</f>
        <v>13438.50727914</v>
      </c>
      <c r="G95" s="90"/>
      <c r="H95" s="94"/>
      <c r="I95" s="95"/>
      <c r="J95" s="102"/>
      <c r="K95" s="103"/>
      <c r="L95" s="94"/>
      <c r="M95" s="96"/>
      <c r="N95" s="97"/>
      <c r="O95" s="95"/>
      <c r="P95" s="98"/>
      <c r="Q95" s="94"/>
      <c r="R95" s="99"/>
    </row>
    <row r="96" customFormat="false" ht="25.5" hidden="false" customHeight="false" outlineLevel="0" collapsed="false">
      <c r="A96" s="77" t="s">
        <v>193</v>
      </c>
      <c r="B96" s="78" t="s">
        <v>194</v>
      </c>
      <c r="C96" s="79" t="s">
        <v>39</v>
      </c>
      <c r="D96" s="80" t="n">
        <v>154</v>
      </c>
      <c r="E96" s="81"/>
      <c r="F96" s="82" t="n">
        <v>9.52</v>
      </c>
      <c r="G96" s="83" t="n">
        <v>12.01</v>
      </c>
      <c r="H96" s="84" t="n">
        <f aca="false">F96+G96</f>
        <v>21.53</v>
      </c>
      <c r="I96" s="85"/>
      <c r="J96" s="82" t="n">
        <f aca="false">F96*D96</f>
        <v>1466.08</v>
      </c>
      <c r="K96" s="83" t="n">
        <f aca="false">G96*D96</f>
        <v>1849.54</v>
      </c>
      <c r="L96" s="84" t="n">
        <f aca="false">J96+K96</f>
        <v>3315.62</v>
      </c>
      <c r="M96" s="86"/>
      <c r="N96" s="87" t="n">
        <f aca="false">L96*N$14</f>
        <v>779.502262</v>
      </c>
      <c r="O96" s="85"/>
      <c r="P96" s="88" t="n">
        <f aca="false">J96*(1+N$14)</f>
        <v>1810.755408</v>
      </c>
      <c r="Q96" s="84" t="n">
        <f aca="false">L96*(1+N$14)</f>
        <v>4095.122262</v>
      </c>
      <c r="R96" s="19"/>
    </row>
    <row r="97" customFormat="false" ht="25.5" hidden="false" customHeight="false" outlineLevel="0" collapsed="false">
      <c r="A97" s="77" t="s">
        <v>195</v>
      </c>
      <c r="B97" s="78" t="s">
        <v>196</v>
      </c>
      <c r="C97" s="79" t="s">
        <v>39</v>
      </c>
      <c r="D97" s="80" t="n">
        <v>32.88</v>
      </c>
      <c r="E97" s="81"/>
      <c r="F97" s="82" t="n">
        <v>9.52</v>
      </c>
      <c r="G97" s="83" t="n">
        <v>12.01</v>
      </c>
      <c r="H97" s="84" t="n">
        <f aca="false">F97+G97</f>
        <v>21.53</v>
      </c>
      <c r="I97" s="85"/>
      <c r="J97" s="82" t="n">
        <f aca="false">F97*D97</f>
        <v>313.0176</v>
      </c>
      <c r="K97" s="83" t="n">
        <f aca="false">G97*D97</f>
        <v>394.8888</v>
      </c>
      <c r="L97" s="84" t="n">
        <f aca="false">J97+K97</f>
        <v>707.9064</v>
      </c>
      <c r="M97" s="86"/>
      <c r="N97" s="87" t="n">
        <f aca="false">L97*N$14</f>
        <v>166.42879464</v>
      </c>
      <c r="O97" s="85"/>
      <c r="P97" s="88" t="n">
        <f aca="false">J97*(1+N$14)</f>
        <v>386.60803776</v>
      </c>
      <c r="Q97" s="84" t="n">
        <f aca="false">L97*(1+N$14)</f>
        <v>874.33519464</v>
      </c>
      <c r="R97" s="19"/>
    </row>
    <row r="98" customFormat="false" ht="12.75" hidden="false" customHeight="false" outlineLevel="0" collapsed="false">
      <c r="A98" s="77" t="s">
        <v>197</v>
      </c>
      <c r="B98" s="78" t="s">
        <v>198</v>
      </c>
      <c r="C98" s="79" t="s">
        <v>39</v>
      </c>
      <c r="D98" s="80" t="n">
        <v>17.5</v>
      </c>
      <c r="E98" s="81"/>
      <c r="F98" s="82" t="n">
        <v>9.52</v>
      </c>
      <c r="G98" s="83" t="n">
        <v>12.01</v>
      </c>
      <c r="H98" s="84" t="n">
        <f aca="false">F98+G98</f>
        <v>21.53</v>
      </c>
      <c r="I98" s="85"/>
      <c r="J98" s="82" t="n">
        <f aca="false">F98*D98</f>
        <v>166.6</v>
      </c>
      <c r="K98" s="83" t="n">
        <f aca="false">G98*D98</f>
        <v>210.175</v>
      </c>
      <c r="L98" s="84" t="n">
        <f aca="false">J98+K98</f>
        <v>376.775</v>
      </c>
      <c r="M98" s="86"/>
      <c r="N98" s="87" t="n">
        <f aca="false">L98*N$14</f>
        <v>88.5798025</v>
      </c>
      <c r="O98" s="85"/>
      <c r="P98" s="88" t="n">
        <f aca="false">J98*(1+N$14)</f>
        <v>205.76766</v>
      </c>
      <c r="Q98" s="84" t="n">
        <f aca="false">L98*(1+N$14)</f>
        <v>465.3548025</v>
      </c>
      <c r="R98" s="19"/>
    </row>
    <row r="99" customFormat="false" ht="38.25" hidden="false" customHeight="false" outlineLevel="0" collapsed="false">
      <c r="A99" s="77" t="s">
        <v>199</v>
      </c>
      <c r="B99" s="78" t="s">
        <v>200</v>
      </c>
      <c r="C99" s="79" t="s">
        <v>39</v>
      </c>
      <c r="D99" s="80" t="n">
        <v>30</v>
      </c>
      <c r="E99" s="81"/>
      <c r="F99" s="82" t="n">
        <v>3.68</v>
      </c>
      <c r="G99" s="83" t="n">
        <v>14.06</v>
      </c>
      <c r="H99" s="84" t="n">
        <f aca="false">F99+G99</f>
        <v>17.74</v>
      </c>
      <c r="I99" s="85"/>
      <c r="J99" s="82" t="n">
        <f aca="false">F99*D99</f>
        <v>110.4</v>
      </c>
      <c r="K99" s="83" t="n">
        <f aca="false">G99*D99</f>
        <v>421.8</v>
      </c>
      <c r="L99" s="84" t="n">
        <f aca="false">J99+K99</f>
        <v>532.2</v>
      </c>
      <c r="M99" s="86"/>
      <c r="N99" s="87" t="n">
        <f aca="false">L99*N$14</f>
        <v>125.12022</v>
      </c>
      <c r="O99" s="85"/>
      <c r="P99" s="88" t="n">
        <f aca="false">J99*(1+N$14)</f>
        <v>136.35504</v>
      </c>
      <c r="Q99" s="84" t="n">
        <f aca="false">L99*(1+N$14)</f>
        <v>657.32022</v>
      </c>
      <c r="R99" s="19"/>
    </row>
    <row r="100" customFormat="false" ht="25.5" hidden="false" customHeight="false" outlineLevel="0" collapsed="false">
      <c r="A100" s="77" t="s">
        <v>201</v>
      </c>
      <c r="B100" s="78" t="s">
        <v>202</v>
      </c>
      <c r="C100" s="79" t="s">
        <v>39</v>
      </c>
      <c r="D100" s="80" t="n">
        <v>400</v>
      </c>
      <c r="E100" s="81"/>
      <c r="F100" s="82" t="n">
        <v>4.16</v>
      </c>
      <c r="G100" s="83" t="n">
        <v>10.71</v>
      </c>
      <c r="H100" s="84" t="n">
        <f aca="false">F100+G100</f>
        <v>14.87</v>
      </c>
      <c r="I100" s="85"/>
      <c r="J100" s="82" t="n">
        <f aca="false">F100*D100</f>
        <v>1664</v>
      </c>
      <c r="K100" s="83" t="n">
        <f aca="false">G100*D100</f>
        <v>4284</v>
      </c>
      <c r="L100" s="84" t="n">
        <f aca="false">J100+K100</f>
        <v>5948</v>
      </c>
      <c r="M100" s="86"/>
      <c r="N100" s="87" t="n">
        <f aca="false">L100*N$14</f>
        <v>1398.3748</v>
      </c>
      <c r="O100" s="85"/>
      <c r="P100" s="88" t="n">
        <f aca="false">J100*(1+N$14)</f>
        <v>2055.2064</v>
      </c>
      <c r="Q100" s="84" t="n">
        <f aca="false">L100*(1+N$14)</f>
        <v>7346.3748</v>
      </c>
      <c r="R100" s="19"/>
    </row>
    <row r="101" s="100" customFormat="true" ht="25.5" hidden="false" customHeight="false" outlineLevel="0" collapsed="false">
      <c r="A101" s="89" t="s">
        <v>203</v>
      </c>
      <c r="B101" s="90" t="s">
        <v>204</v>
      </c>
      <c r="C101" s="90"/>
      <c r="D101" s="91"/>
      <c r="E101" s="92"/>
      <c r="F101" s="93" t="n">
        <f aca="false">SUM(Q102:Q115)</f>
        <v>6847.2968271</v>
      </c>
      <c r="G101" s="90"/>
      <c r="H101" s="94"/>
      <c r="I101" s="95"/>
      <c r="J101" s="102"/>
      <c r="K101" s="103"/>
      <c r="L101" s="94"/>
      <c r="M101" s="96"/>
      <c r="N101" s="97"/>
      <c r="O101" s="95"/>
      <c r="P101" s="98"/>
      <c r="Q101" s="94"/>
      <c r="R101" s="99"/>
    </row>
    <row r="102" customFormat="false" ht="25.5" hidden="false" customHeight="false" outlineLevel="0" collapsed="false">
      <c r="A102" s="77" t="s">
        <v>205</v>
      </c>
      <c r="B102" s="78" t="s">
        <v>206</v>
      </c>
      <c r="C102" s="79" t="s">
        <v>42</v>
      </c>
      <c r="D102" s="80" t="n">
        <v>3</v>
      </c>
      <c r="E102" s="81"/>
      <c r="F102" s="82" t="n">
        <v>6.39</v>
      </c>
      <c r="G102" s="83" t="n">
        <v>123.75</v>
      </c>
      <c r="H102" s="84" t="n">
        <f aca="false">F102+G102</f>
        <v>130.14</v>
      </c>
      <c r="I102" s="85"/>
      <c r="J102" s="82" t="n">
        <f aca="false">F102*D102</f>
        <v>19.17</v>
      </c>
      <c r="K102" s="83" t="n">
        <f aca="false">G102*D102</f>
        <v>371.25</v>
      </c>
      <c r="L102" s="84" t="n">
        <f aca="false">J102+K102</f>
        <v>390.42</v>
      </c>
      <c r="M102" s="86"/>
      <c r="N102" s="87" t="n">
        <f aca="false">L102*N$14</f>
        <v>91.787742</v>
      </c>
      <c r="O102" s="85"/>
      <c r="P102" s="88" t="n">
        <f aca="false">J102*(1+N$14)</f>
        <v>23.676867</v>
      </c>
      <c r="Q102" s="84" t="n">
        <f aca="false">L102*(1+N$14)</f>
        <v>482.207742</v>
      </c>
      <c r="R102" s="19"/>
    </row>
    <row r="103" customFormat="false" ht="12.75" hidden="false" customHeight="false" outlineLevel="0" collapsed="false">
      <c r="A103" s="77" t="s">
        <v>207</v>
      </c>
      <c r="B103" s="78" t="s">
        <v>153</v>
      </c>
      <c r="C103" s="79" t="s">
        <v>39</v>
      </c>
      <c r="D103" s="80" t="n">
        <v>2.85</v>
      </c>
      <c r="E103" s="81"/>
      <c r="F103" s="82" t="n">
        <v>15.57</v>
      </c>
      <c r="G103" s="83" t="n">
        <v>398.77</v>
      </c>
      <c r="H103" s="84" t="n">
        <f aca="false">F103+G103</f>
        <v>414.34</v>
      </c>
      <c r="I103" s="85"/>
      <c r="J103" s="82" t="n">
        <f aca="false">F103*D103</f>
        <v>44.3745</v>
      </c>
      <c r="K103" s="83" t="n">
        <f aca="false">G103*D103</f>
        <v>1136.4945</v>
      </c>
      <c r="L103" s="84" t="n">
        <f aca="false">J103+K103</f>
        <v>1180.869</v>
      </c>
      <c r="M103" s="86"/>
      <c r="N103" s="87" t="n">
        <f aca="false">L103*N$14</f>
        <v>277.6223019</v>
      </c>
      <c r="O103" s="85"/>
      <c r="P103" s="88" t="n">
        <f aca="false">J103*(1+N$14)</f>
        <v>54.80694495</v>
      </c>
      <c r="Q103" s="84" t="n">
        <f aca="false">L103*(1+N$14)</f>
        <v>1458.4913019</v>
      </c>
      <c r="R103" s="19"/>
    </row>
    <row r="104" customFormat="false" ht="25.5" hidden="false" customHeight="false" outlineLevel="0" collapsed="false">
      <c r="A104" s="77" t="s">
        <v>208</v>
      </c>
      <c r="B104" s="78" t="s">
        <v>209</v>
      </c>
      <c r="C104" s="79" t="s">
        <v>49</v>
      </c>
      <c r="D104" s="80" t="n">
        <v>2</v>
      </c>
      <c r="E104" s="81"/>
      <c r="F104" s="82" t="n">
        <v>3.31</v>
      </c>
      <c r="G104" s="83" t="n">
        <v>100.03</v>
      </c>
      <c r="H104" s="84" t="n">
        <f aca="false">F104+G104</f>
        <v>103.34</v>
      </c>
      <c r="I104" s="85"/>
      <c r="J104" s="82" t="n">
        <f aca="false">F104*D104</f>
        <v>6.62</v>
      </c>
      <c r="K104" s="83" t="n">
        <f aca="false">G104*D104</f>
        <v>200.06</v>
      </c>
      <c r="L104" s="84" t="n">
        <f aca="false">J104+K104</f>
        <v>206.68</v>
      </c>
      <c r="M104" s="86"/>
      <c r="N104" s="87" t="n">
        <f aca="false">L104*N$14</f>
        <v>48.590468</v>
      </c>
      <c r="O104" s="85"/>
      <c r="P104" s="88" t="n">
        <f aca="false">J104*(1+N$14)</f>
        <v>8.176362</v>
      </c>
      <c r="Q104" s="84" t="n">
        <f aca="false">L104*(1+N$14)</f>
        <v>255.270468</v>
      </c>
      <c r="R104" s="19"/>
    </row>
    <row r="105" customFormat="false" ht="25.5" hidden="false" customHeight="false" outlineLevel="0" collapsed="false">
      <c r="A105" s="77" t="s">
        <v>210</v>
      </c>
      <c r="B105" s="78" t="s">
        <v>211</v>
      </c>
      <c r="C105" s="79" t="s">
        <v>49</v>
      </c>
      <c r="D105" s="80" t="n">
        <v>1</v>
      </c>
      <c r="E105" s="81"/>
      <c r="F105" s="82" t="n">
        <v>49.12</v>
      </c>
      <c r="G105" s="83" t="n">
        <v>870.34</v>
      </c>
      <c r="H105" s="84" t="n">
        <f aca="false">F105+G105</f>
        <v>919.46</v>
      </c>
      <c r="I105" s="85"/>
      <c r="J105" s="82" t="n">
        <f aca="false">F105*D105</f>
        <v>49.12</v>
      </c>
      <c r="K105" s="83" t="n">
        <f aca="false">G105*D105</f>
        <v>870.34</v>
      </c>
      <c r="L105" s="84" t="n">
        <f aca="false">J105+K105</f>
        <v>919.46</v>
      </c>
      <c r="M105" s="86"/>
      <c r="N105" s="87" t="n">
        <f aca="false">L105*N$14</f>
        <v>216.165046</v>
      </c>
      <c r="O105" s="85"/>
      <c r="P105" s="88" t="n">
        <f aca="false">J105*(1+N$14)</f>
        <v>60.668112</v>
      </c>
      <c r="Q105" s="84" t="n">
        <f aca="false">L105*(1+N$14)</f>
        <v>1135.625046</v>
      </c>
      <c r="R105" s="19"/>
    </row>
    <row r="106" customFormat="false" ht="38.25" hidden="false" customHeight="false" outlineLevel="0" collapsed="false">
      <c r="A106" s="77" t="s">
        <v>212</v>
      </c>
      <c r="B106" s="78" t="s">
        <v>213</v>
      </c>
      <c r="C106" s="79" t="s">
        <v>49</v>
      </c>
      <c r="D106" s="80" t="n">
        <v>1</v>
      </c>
      <c r="E106" s="81"/>
      <c r="F106" s="82" t="n">
        <v>5.6</v>
      </c>
      <c r="G106" s="83" t="n">
        <v>177.53</v>
      </c>
      <c r="H106" s="84" t="n">
        <f aca="false">F106+G106</f>
        <v>183.13</v>
      </c>
      <c r="I106" s="85"/>
      <c r="J106" s="82" t="n">
        <f aca="false">F106*D106</f>
        <v>5.6</v>
      </c>
      <c r="K106" s="83" t="n">
        <f aca="false">G106*D106</f>
        <v>177.53</v>
      </c>
      <c r="L106" s="84" t="n">
        <f aca="false">J106+K106</f>
        <v>183.13</v>
      </c>
      <c r="M106" s="86"/>
      <c r="N106" s="87" t="n">
        <f aca="false">L106*N$14</f>
        <v>43.053863</v>
      </c>
      <c r="O106" s="85"/>
      <c r="P106" s="88" t="n">
        <f aca="false">J106*(1+N$14)</f>
        <v>6.91656</v>
      </c>
      <c r="Q106" s="84" t="n">
        <f aca="false">L106*(1+N$14)</f>
        <v>226.183863</v>
      </c>
      <c r="R106" s="19"/>
    </row>
    <row r="107" customFormat="false" ht="25.5" hidden="false" customHeight="false" outlineLevel="0" collapsed="false">
      <c r="A107" s="77" t="s">
        <v>214</v>
      </c>
      <c r="B107" s="78" t="s">
        <v>75</v>
      </c>
      <c r="C107" s="79" t="s">
        <v>42</v>
      </c>
      <c r="D107" s="80" t="n">
        <v>2</v>
      </c>
      <c r="E107" s="81"/>
      <c r="F107" s="82" t="n">
        <v>0</v>
      </c>
      <c r="G107" s="83" t="n">
        <v>27.8</v>
      </c>
      <c r="H107" s="84" t="n">
        <f aca="false">F107+G107</f>
        <v>27.8</v>
      </c>
      <c r="I107" s="85"/>
      <c r="J107" s="82" t="n">
        <f aca="false">F107*D107</f>
        <v>0</v>
      </c>
      <c r="K107" s="83" t="n">
        <f aca="false">G107*D107</f>
        <v>55.6</v>
      </c>
      <c r="L107" s="84" t="n">
        <f aca="false">J107+K107</f>
        <v>55.6</v>
      </c>
      <c r="M107" s="86"/>
      <c r="N107" s="87" t="n">
        <f aca="false">L107*N$14</f>
        <v>13.07156</v>
      </c>
      <c r="O107" s="85"/>
      <c r="P107" s="88" t="n">
        <f aca="false">J107*(1+N$14)</f>
        <v>0</v>
      </c>
      <c r="Q107" s="84" t="n">
        <f aca="false">L107*(1+N$14)</f>
        <v>68.67156</v>
      </c>
      <c r="R107" s="19"/>
    </row>
    <row r="108" customFormat="false" ht="25.5" hidden="false" customHeight="false" outlineLevel="0" collapsed="false">
      <c r="A108" s="77" t="s">
        <v>215</v>
      </c>
      <c r="B108" s="78" t="s">
        <v>77</v>
      </c>
      <c r="C108" s="79" t="s">
        <v>42</v>
      </c>
      <c r="D108" s="80" t="n">
        <v>3</v>
      </c>
      <c r="E108" s="81"/>
      <c r="F108" s="82" t="n">
        <v>0</v>
      </c>
      <c r="G108" s="83" t="n">
        <v>47.71</v>
      </c>
      <c r="H108" s="84" t="n">
        <f aca="false">F108+G108</f>
        <v>47.71</v>
      </c>
      <c r="I108" s="85"/>
      <c r="J108" s="82" t="n">
        <f aca="false">F108*D108</f>
        <v>0</v>
      </c>
      <c r="K108" s="83" t="n">
        <f aca="false">G108*D108</f>
        <v>143.13</v>
      </c>
      <c r="L108" s="84" t="n">
        <f aca="false">J108+K108</f>
        <v>143.13</v>
      </c>
      <c r="M108" s="86"/>
      <c r="N108" s="87" t="n">
        <f aca="false">L108*N$14</f>
        <v>33.649863</v>
      </c>
      <c r="O108" s="85"/>
      <c r="P108" s="88" t="n">
        <f aca="false">J108*(1+N$14)</f>
        <v>0</v>
      </c>
      <c r="Q108" s="84" t="n">
        <f aca="false">L108*(1+N$14)</f>
        <v>176.779863</v>
      </c>
      <c r="R108" s="19"/>
    </row>
    <row r="109" customFormat="false" ht="12.75" hidden="false" customHeight="false" outlineLevel="0" collapsed="false">
      <c r="A109" s="77" t="s">
        <v>216</v>
      </c>
      <c r="B109" s="78" t="s">
        <v>217</v>
      </c>
      <c r="C109" s="79" t="s">
        <v>49</v>
      </c>
      <c r="D109" s="80" t="n">
        <v>3</v>
      </c>
      <c r="E109" s="81"/>
      <c r="F109" s="82" t="n">
        <v>6.86</v>
      </c>
      <c r="G109" s="83" t="n">
        <v>94.81</v>
      </c>
      <c r="H109" s="84" t="n">
        <f aca="false">F109+G109</f>
        <v>101.67</v>
      </c>
      <c r="I109" s="85"/>
      <c r="J109" s="82" t="n">
        <f aca="false">F109*D109</f>
        <v>20.58</v>
      </c>
      <c r="K109" s="83" t="n">
        <f aca="false">G109*D109</f>
        <v>284.43</v>
      </c>
      <c r="L109" s="84" t="n">
        <f aca="false">J109+K109</f>
        <v>305.01</v>
      </c>
      <c r="M109" s="86"/>
      <c r="N109" s="87" t="n">
        <f aca="false">L109*N$14</f>
        <v>71.707851</v>
      </c>
      <c r="O109" s="85"/>
      <c r="P109" s="88" t="n">
        <f aca="false">J109*(1+N$14)</f>
        <v>25.418358</v>
      </c>
      <c r="Q109" s="84" t="n">
        <f aca="false">L109*(1+N$14)</f>
        <v>376.717851</v>
      </c>
      <c r="R109" s="19"/>
    </row>
    <row r="110" customFormat="false" ht="25.5" hidden="false" customHeight="false" outlineLevel="0" collapsed="false">
      <c r="A110" s="77" t="s">
        <v>218</v>
      </c>
      <c r="B110" s="78" t="s">
        <v>81</v>
      </c>
      <c r="C110" s="79" t="s">
        <v>42</v>
      </c>
      <c r="D110" s="80" t="n">
        <v>4</v>
      </c>
      <c r="E110" s="81"/>
      <c r="F110" s="82" t="n">
        <v>0</v>
      </c>
      <c r="G110" s="83" t="n">
        <v>44.9</v>
      </c>
      <c r="H110" s="84" t="n">
        <f aca="false">F110+G110</f>
        <v>44.9</v>
      </c>
      <c r="I110" s="85"/>
      <c r="J110" s="82" t="n">
        <f aca="false">F110*D110</f>
        <v>0</v>
      </c>
      <c r="K110" s="83" t="n">
        <f aca="false">G110*D110</f>
        <v>179.6</v>
      </c>
      <c r="L110" s="84" t="n">
        <f aca="false">J110+K110</f>
        <v>179.6</v>
      </c>
      <c r="M110" s="86"/>
      <c r="N110" s="87" t="n">
        <f aca="false">L110*N$14</f>
        <v>42.22396</v>
      </c>
      <c r="O110" s="85"/>
      <c r="P110" s="88" t="n">
        <f aca="false">J110*(1+N$14)</f>
        <v>0</v>
      </c>
      <c r="Q110" s="84" t="n">
        <f aca="false">L110*(1+N$14)</f>
        <v>221.82396</v>
      </c>
      <c r="R110" s="19"/>
    </row>
    <row r="111" customFormat="false" ht="25.5" hidden="false" customHeight="false" outlineLevel="0" collapsed="false">
      <c r="A111" s="77" t="s">
        <v>219</v>
      </c>
      <c r="B111" s="78" t="s">
        <v>220</v>
      </c>
      <c r="C111" s="79" t="s">
        <v>42</v>
      </c>
      <c r="D111" s="80" t="n">
        <v>1</v>
      </c>
      <c r="E111" s="81"/>
      <c r="F111" s="82" t="n">
        <v>7.11</v>
      </c>
      <c r="G111" s="83" t="n">
        <v>70.27</v>
      </c>
      <c r="H111" s="84" t="n">
        <f aca="false">F111+G111</f>
        <v>77.38</v>
      </c>
      <c r="I111" s="85"/>
      <c r="J111" s="82" t="n">
        <f aca="false">F111*D111</f>
        <v>7.11</v>
      </c>
      <c r="K111" s="83" t="n">
        <f aca="false">G111*D111</f>
        <v>70.27</v>
      </c>
      <c r="L111" s="84" t="n">
        <f aca="false">J111+K111</f>
        <v>77.38</v>
      </c>
      <c r="M111" s="86"/>
      <c r="N111" s="87" t="n">
        <f aca="false">L111*N$14</f>
        <v>18.192038</v>
      </c>
      <c r="O111" s="85"/>
      <c r="P111" s="88" t="n">
        <f aca="false">J111*(1+N$14)</f>
        <v>8.781561</v>
      </c>
      <c r="Q111" s="84" t="n">
        <f aca="false">L111*(1+N$14)</f>
        <v>95.572038</v>
      </c>
      <c r="R111" s="19"/>
    </row>
    <row r="112" customFormat="false" ht="12.75" hidden="false" customHeight="false" outlineLevel="0" collapsed="false">
      <c r="A112" s="77" t="s">
        <v>221</v>
      </c>
      <c r="B112" s="78" t="s">
        <v>222</v>
      </c>
      <c r="C112" s="79" t="s">
        <v>49</v>
      </c>
      <c r="D112" s="80" t="n">
        <v>1</v>
      </c>
      <c r="E112" s="81"/>
      <c r="F112" s="82" t="n">
        <v>13</v>
      </c>
      <c r="G112" s="83" t="n">
        <v>298.58</v>
      </c>
      <c r="H112" s="84" t="n">
        <f aca="false">F112+G112</f>
        <v>311.58</v>
      </c>
      <c r="I112" s="85"/>
      <c r="J112" s="82" t="n">
        <f aca="false">F112*D112</f>
        <v>13</v>
      </c>
      <c r="K112" s="83" t="n">
        <f aca="false">G112*D112</f>
        <v>298.58</v>
      </c>
      <c r="L112" s="84" t="n">
        <f aca="false">J112+K112</f>
        <v>311.58</v>
      </c>
      <c r="M112" s="86"/>
      <c r="N112" s="87" t="n">
        <f aca="false">L112*N$14</f>
        <v>73.252458</v>
      </c>
      <c r="O112" s="85"/>
      <c r="P112" s="88" t="n">
        <f aca="false">J112*(1+N$14)</f>
        <v>16.0563</v>
      </c>
      <c r="Q112" s="84" t="n">
        <f aca="false">L112*(1+N$14)</f>
        <v>384.832458</v>
      </c>
      <c r="R112" s="19"/>
    </row>
    <row r="113" customFormat="false" ht="12.75" hidden="false" customHeight="false" outlineLevel="0" collapsed="false">
      <c r="A113" s="77" t="s">
        <v>223</v>
      </c>
      <c r="B113" s="78" t="s">
        <v>224</v>
      </c>
      <c r="C113" s="79" t="s">
        <v>39</v>
      </c>
      <c r="D113" s="80" t="n">
        <v>0.4</v>
      </c>
      <c r="E113" s="81"/>
      <c r="F113" s="82" t="n">
        <v>44.42</v>
      </c>
      <c r="G113" s="83" t="n">
        <v>476.51</v>
      </c>
      <c r="H113" s="84" t="n">
        <f aca="false">F113+G113</f>
        <v>520.93</v>
      </c>
      <c r="I113" s="85"/>
      <c r="J113" s="82" t="n">
        <f aca="false">F113*D113</f>
        <v>17.768</v>
      </c>
      <c r="K113" s="83" t="n">
        <f aca="false">G113*D113</f>
        <v>190.604</v>
      </c>
      <c r="L113" s="84" t="n">
        <f aca="false">J113+K113</f>
        <v>208.372</v>
      </c>
      <c r="M113" s="86"/>
      <c r="N113" s="87" t="n">
        <f aca="false">L113*N$14</f>
        <v>48.9882572</v>
      </c>
      <c r="O113" s="85"/>
      <c r="P113" s="88" t="n">
        <f aca="false">J113*(1+N$14)</f>
        <v>21.9452568</v>
      </c>
      <c r="Q113" s="84" t="n">
        <f aca="false">L113*(1+N$14)</f>
        <v>257.3602572</v>
      </c>
      <c r="R113" s="19"/>
    </row>
    <row r="114" customFormat="false" ht="25.5" hidden="false" customHeight="false" outlineLevel="0" collapsed="false">
      <c r="A114" s="77" t="s">
        <v>225</v>
      </c>
      <c r="B114" s="78" t="s">
        <v>226</v>
      </c>
      <c r="C114" s="79" t="s">
        <v>49</v>
      </c>
      <c r="D114" s="80" t="n">
        <v>2</v>
      </c>
      <c r="E114" s="81"/>
      <c r="F114" s="82" t="n">
        <v>21.93</v>
      </c>
      <c r="G114" s="83" t="n">
        <v>601.97</v>
      </c>
      <c r="H114" s="84" t="n">
        <f aca="false">F114+G114</f>
        <v>623.9</v>
      </c>
      <c r="I114" s="85"/>
      <c r="J114" s="82" t="n">
        <f aca="false">F114*D114</f>
        <v>43.86</v>
      </c>
      <c r="K114" s="83" t="n">
        <f aca="false">G114*D114</f>
        <v>1203.94</v>
      </c>
      <c r="L114" s="84" t="n">
        <f aca="false">J114+K114</f>
        <v>1247.8</v>
      </c>
      <c r="M114" s="86"/>
      <c r="N114" s="87" t="n">
        <f aca="false">L114*N$14</f>
        <v>293.35778</v>
      </c>
      <c r="O114" s="85"/>
      <c r="P114" s="88" t="n">
        <f aca="false">J114*(1+N$14)</f>
        <v>54.171486</v>
      </c>
      <c r="Q114" s="84" t="n">
        <f aca="false">L114*(1+N$14)</f>
        <v>1541.15778</v>
      </c>
      <c r="R114" s="19"/>
    </row>
    <row r="115" customFormat="false" ht="38.25" hidden="false" customHeight="false" outlineLevel="0" collapsed="false">
      <c r="A115" s="77" t="s">
        <v>227</v>
      </c>
      <c r="B115" s="78" t="s">
        <v>228</v>
      </c>
      <c r="C115" s="79" t="s">
        <v>49</v>
      </c>
      <c r="D115" s="80" t="n">
        <v>1</v>
      </c>
      <c r="E115" s="81"/>
      <c r="F115" s="82" t="n">
        <v>2.52</v>
      </c>
      <c r="G115" s="83" t="n">
        <v>132.37</v>
      </c>
      <c r="H115" s="84" t="n">
        <f aca="false">F115+G115</f>
        <v>134.89</v>
      </c>
      <c r="I115" s="85"/>
      <c r="J115" s="82" t="n">
        <f aca="false">F115*D115</f>
        <v>2.52</v>
      </c>
      <c r="K115" s="83" t="n">
        <f aca="false">G115*D115</f>
        <v>132.37</v>
      </c>
      <c r="L115" s="84" t="n">
        <f aca="false">J115+K115</f>
        <v>134.89</v>
      </c>
      <c r="M115" s="86"/>
      <c r="N115" s="87" t="n">
        <f aca="false">L115*N$14</f>
        <v>31.712639</v>
      </c>
      <c r="O115" s="85"/>
      <c r="P115" s="88" t="n">
        <f aca="false">J115*(1+N$14)</f>
        <v>3.112452</v>
      </c>
      <c r="Q115" s="84" t="n">
        <f aca="false">L115*(1+N$14)</f>
        <v>166.602639</v>
      </c>
      <c r="R115" s="19"/>
    </row>
    <row r="116" s="100" customFormat="true" ht="12.75" hidden="false" customHeight="false" outlineLevel="0" collapsed="false">
      <c r="A116" s="89" t="s">
        <v>229</v>
      </c>
      <c r="B116" s="90" t="s">
        <v>230</v>
      </c>
      <c r="C116" s="90"/>
      <c r="D116" s="91"/>
      <c r="E116" s="92"/>
      <c r="F116" s="93" t="n">
        <f aca="false">SUM(Q117:Q123)</f>
        <v>18702.1954452</v>
      </c>
      <c r="G116" s="90"/>
      <c r="H116" s="94"/>
      <c r="I116" s="95"/>
      <c r="J116" s="102"/>
      <c r="K116" s="103"/>
      <c r="L116" s="94"/>
      <c r="M116" s="96"/>
      <c r="N116" s="97"/>
      <c r="O116" s="95"/>
      <c r="P116" s="98"/>
      <c r="Q116" s="94"/>
      <c r="R116" s="99"/>
    </row>
    <row r="117" customFormat="false" ht="38.25" hidden="false" customHeight="false" outlineLevel="0" collapsed="false">
      <c r="A117" s="77" t="s">
        <v>231</v>
      </c>
      <c r="B117" s="78" t="s">
        <v>232</v>
      </c>
      <c r="C117" s="79" t="s">
        <v>42</v>
      </c>
      <c r="D117" s="80" t="n">
        <v>1</v>
      </c>
      <c r="E117" s="81"/>
      <c r="F117" s="82" t="n">
        <v>221.39</v>
      </c>
      <c r="G117" s="83" t="n">
        <v>1479.69</v>
      </c>
      <c r="H117" s="84" t="n">
        <f aca="false">F117+G117</f>
        <v>1701.08</v>
      </c>
      <c r="I117" s="85"/>
      <c r="J117" s="82" t="n">
        <f aca="false">F117*D117</f>
        <v>221.39</v>
      </c>
      <c r="K117" s="83" t="n">
        <f aca="false">G117*D117</f>
        <v>1479.69</v>
      </c>
      <c r="L117" s="84" t="n">
        <f aca="false">J117+K117</f>
        <v>1701.08</v>
      </c>
      <c r="M117" s="86"/>
      <c r="N117" s="87" t="n">
        <f aca="false">L117*N$14</f>
        <v>399.923908</v>
      </c>
      <c r="O117" s="85"/>
      <c r="P117" s="88" t="n">
        <f aca="false">J117*(1+N$14)</f>
        <v>273.438789</v>
      </c>
      <c r="Q117" s="84" t="n">
        <f aca="false">L117*(1+N$14)</f>
        <v>2101.003908</v>
      </c>
      <c r="R117" s="19"/>
    </row>
    <row r="118" customFormat="false" ht="12.75" hidden="false" customHeight="false" outlineLevel="0" collapsed="false">
      <c r="A118" s="77" t="s">
        <v>233</v>
      </c>
      <c r="B118" s="78" t="s">
        <v>234</v>
      </c>
      <c r="C118" s="79" t="s">
        <v>39</v>
      </c>
      <c r="D118" s="80" t="n">
        <v>245</v>
      </c>
      <c r="E118" s="81"/>
      <c r="F118" s="82" t="n">
        <v>1.72</v>
      </c>
      <c r="G118" s="83" t="n">
        <v>1.55</v>
      </c>
      <c r="H118" s="84" t="n">
        <f aca="false">F118+G118</f>
        <v>3.27</v>
      </c>
      <c r="I118" s="85"/>
      <c r="J118" s="82" t="n">
        <f aca="false">F118*D118</f>
        <v>421.4</v>
      </c>
      <c r="K118" s="83" t="n">
        <f aca="false">G118*D118</f>
        <v>379.75</v>
      </c>
      <c r="L118" s="84" t="n">
        <f aca="false">J118+K118</f>
        <v>801.15</v>
      </c>
      <c r="M118" s="86"/>
      <c r="N118" s="87" t="n">
        <f aca="false">L118*N$14</f>
        <v>188.350365</v>
      </c>
      <c r="O118" s="85"/>
      <c r="P118" s="88" t="n">
        <f aca="false">J118*(1+N$14)</f>
        <v>520.47114</v>
      </c>
      <c r="Q118" s="84" t="n">
        <f aca="false">L118*(1+N$14)</f>
        <v>989.500365</v>
      </c>
      <c r="R118" s="19"/>
    </row>
    <row r="119" customFormat="false" ht="25.5" hidden="false" customHeight="false" outlineLevel="0" collapsed="false">
      <c r="A119" s="77" t="s">
        <v>235</v>
      </c>
      <c r="B119" s="78" t="s">
        <v>155</v>
      </c>
      <c r="C119" s="79" t="s">
        <v>39</v>
      </c>
      <c r="D119" s="80" t="n">
        <v>154</v>
      </c>
      <c r="E119" s="81"/>
      <c r="F119" s="82" t="n">
        <v>1.05</v>
      </c>
      <c r="G119" s="83" t="n">
        <v>1.59</v>
      </c>
      <c r="H119" s="84" t="n">
        <f aca="false">F119+G119</f>
        <v>2.64</v>
      </c>
      <c r="I119" s="85"/>
      <c r="J119" s="82" t="n">
        <f aca="false">F119*D119</f>
        <v>161.7</v>
      </c>
      <c r="K119" s="83" t="n">
        <f aca="false">G119*D119</f>
        <v>244.86</v>
      </c>
      <c r="L119" s="84" t="n">
        <f aca="false">J119+K119</f>
        <v>406.56</v>
      </c>
      <c r="M119" s="86"/>
      <c r="N119" s="87" t="n">
        <f aca="false">L119*N$14</f>
        <v>95.582256</v>
      </c>
      <c r="O119" s="85"/>
      <c r="P119" s="88" t="n">
        <f aca="false">J119*(1+N$14)</f>
        <v>199.71567</v>
      </c>
      <c r="Q119" s="84" t="n">
        <f aca="false">L119*(1+N$14)</f>
        <v>502.142256</v>
      </c>
      <c r="R119" s="19"/>
    </row>
    <row r="120" customFormat="false" ht="38.25" hidden="false" customHeight="false" outlineLevel="0" collapsed="false">
      <c r="A120" s="77" t="s">
        <v>236</v>
      </c>
      <c r="B120" s="78" t="s">
        <v>147</v>
      </c>
      <c r="C120" s="79" t="s">
        <v>148</v>
      </c>
      <c r="D120" s="80" t="n">
        <v>15</v>
      </c>
      <c r="E120" s="81"/>
      <c r="F120" s="82" t="n">
        <v>0.91</v>
      </c>
      <c r="G120" s="83" t="n">
        <v>5.14</v>
      </c>
      <c r="H120" s="84" t="n">
        <f aca="false">F120+G120</f>
        <v>6.05</v>
      </c>
      <c r="I120" s="85"/>
      <c r="J120" s="82" t="n">
        <f aca="false">F120*D120</f>
        <v>13.65</v>
      </c>
      <c r="K120" s="83" t="n">
        <f aca="false">G120*D120</f>
        <v>77.1</v>
      </c>
      <c r="L120" s="84" t="n">
        <f aca="false">J120+K120</f>
        <v>90.75</v>
      </c>
      <c r="M120" s="86"/>
      <c r="N120" s="87" t="n">
        <f aca="false">L120*N$14</f>
        <v>21.335325</v>
      </c>
      <c r="O120" s="85"/>
      <c r="P120" s="88" t="n">
        <f aca="false">J120*(1+N$14)</f>
        <v>16.859115</v>
      </c>
      <c r="Q120" s="84" t="n">
        <f aca="false">L120*(1+N$14)</f>
        <v>112.085325</v>
      </c>
      <c r="R120" s="19"/>
    </row>
    <row r="121" customFormat="false" ht="12.75" hidden="false" customHeight="false" outlineLevel="0" collapsed="false">
      <c r="A121" s="77" t="s">
        <v>237</v>
      </c>
      <c r="B121" s="78" t="s">
        <v>73</v>
      </c>
      <c r="C121" s="79" t="s">
        <v>39</v>
      </c>
      <c r="D121" s="80" t="n">
        <v>2.3</v>
      </c>
      <c r="E121" s="81"/>
      <c r="F121" s="82" t="n">
        <v>50.79</v>
      </c>
      <c r="G121" s="83" t="n">
        <v>396.65</v>
      </c>
      <c r="H121" s="84" t="n">
        <f aca="false">F121+G121</f>
        <v>447.44</v>
      </c>
      <c r="I121" s="85"/>
      <c r="J121" s="82" t="n">
        <f aca="false">F121*D121</f>
        <v>116.817</v>
      </c>
      <c r="K121" s="83" t="n">
        <f aca="false">G121*D121</f>
        <v>912.295</v>
      </c>
      <c r="L121" s="84" t="n">
        <f aca="false">J121+K121</f>
        <v>1029.112</v>
      </c>
      <c r="M121" s="86"/>
      <c r="N121" s="87" t="n">
        <f aca="false">L121*N$14</f>
        <v>241.9442312</v>
      </c>
      <c r="O121" s="85"/>
      <c r="P121" s="88" t="n">
        <f aca="false">J121*(1+N$14)</f>
        <v>144.2806767</v>
      </c>
      <c r="Q121" s="84" t="n">
        <f aca="false">L121*(1+N$14)</f>
        <v>1271.0562312</v>
      </c>
      <c r="R121" s="19"/>
    </row>
    <row r="122" customFormat="false" ht="12.75" hidden="false" customHeight="false" outlineLevel="0" collapsed="false">
      <c r="A122" s="77" t="s">
        <v>238</v>
      </c>
      <c r="B122" s="78" t="s">
        <v>239</v>
      </c>
      <c r="C122" s="79" t="s">
        <v>39</v>
      </c>
      <c r="D122" s="80" t="n">
        <v>11</v>
      </c>
      <c r="E122" s="81"/>
      <c r="F122" s="82" t="n">
        <v>50.79</v>
      </c>
      <c r="G122" s="83" t="n">
        <v>1.65</v>
      </c>
      <c r="H122" s="84" t="n">
        <f aca="false">F122+G122</f>
        <v>52.44</v>
      </c>
      <c r="I122" s="85"/>
      <c r="J122" s="82" t="n">
        <f aca="false">F122*D122</f>
        <v>558.69</v>
      </c>
      <c r="K122" s="83" t="n">
        <f aca="false">G122*D122</f>
        <v>18.15</v>
      </c>
      <c r="L122" s="84" t="n">
        <f aca="false">J122+K122</f>
        <v>576.84</v>
      </c>
      <c r="M122" s="86"/>
      <c r="N122" s="87" t="n">
        <f aca="false">L122*N$14</f>
        <v>135.615084</v>
      </c>
      <c r="O122" s="85"/>
      <c r="P122" s="88" t="n">
        <f aca="false">J122*(1+N$14)</f>
        <v>690.038019</v>
      </c>
      <c r="Q122" s="84" t="n">
        <f aca="false">L122*(1+N$14)</f>
        <v>712.455084</v>
      </c>
      <c r="R122" s="19"/>
    </row>
    <row r="123" customFormat="false" ht="89.25" hidden="false" customHeight="false" outlineLevel="0" collapsed="false">
      <c r="A123" s="77" t="s">
        <v>240</v>
      </c>
      <c r="B123" s="78" t="s">
        <v>241</v>
      </c>
      <c r="C123" s="79" t="s">
        <v>148</v>
      </c>
      <c r="D123" s="80" t="n">
        <v>18.4</v>
      </c>
      <c r="E123" s="81"/>
      <c r="F123" s="82" t="n">
        <v>0</v>
      </c>
      <c r="G123" s="83" t="n">
        <v>572.65</v>
      </c>
      <c r="H123" s="84" t="n">
        <f aca="false">F123+G123</f>
        <v>572.65</v>
      </c>
      <c r="I123" s="85"/>
      <c r="J123" s="82" t="n">
        <f aca="false">F123*D123</f>
        <v>0</v>
      </c>
      <c r="K123" s="83" t="n">
        <f aca="false">G123*D123</f>
        <v>10536.76</v>
      </c>
      <c r="L123" s="84" t="n">
        <f aca="false">J123+K123</f>
        <v>10536.76</v>
      </c>
      <c r="M123" s="86"/>
      <c r="N123" s="87" t="n">
        <f aca="false">L123*N$14</f>
        <v>2477.192276</v>
      </c>
      <c r="O123" s="85"/>
      <c r="P123" s="88" t="n">
        <f aca="false">J123*(1+N$14)</f>
        <v>0</v>
      </c>
      <c r="Q123" s="84" t="n">
        <f aca="false">L123*(1+N$14)</f>
        <v>13013.952276</v>
      </c>
      <c r="R123" s="19"/>
    </row>
    <row r="124" s="100" customFormat="true" ht="25.5" hidden="false" customHeight="false" outlineLevel="0" collapsed="false">
      <c r="A124" s="89" t="s">
        <v>242</v>
      </c>
      <c r="B124" s="90" t="s">
        <v>243</v>
      </c>
      <c r="C124" s="90"/>
      <c r="D124" s="91"/>
      <c r="E124" s="92"/>
      <c r="F124" s="93" t="n">
        <f aca="false">SUM(Q125:Q135)</f>
        <v>3921.232533</v>
      </c>
      <c r="G124" s="90"/>
      <c r="H124" s="94"/>
      <c r="I124" s="95"/>
      <c r="J124" s="102"/>
      <c r="K124" s="103"/>
      <c r="L124" s="94"/>
      <c r="M124" s="96"/>
      <c r="N124" s="97"/>
      <c r="O124" s="95"/>
      <c r="P124" s="98"/>
      <c r="Q124" s="94"/>
      <c r="R124" s="99"/>
    </row>
    <row r="125" customFormat="false" ht="38.25" hidden="false" customHeight="false" outlineLevel="0" collapsed="false">
      <c r="A125" s="77" t="s">
        <v>244</v>
      </c>
      <c r="B125" s="78" t="s">
        <v>245</v>
      </c>
      <c r="C125" s="79" t="s">
        <v>49</v>
      </c>
      <c r="D125" s="80" t="n">
        <v>10</v>
      </c>
      <c r="E125" s="81"/>
      <c r="F125" s="82" t="n">
        <v>4.85</v>
      </c>
      <c r="G125" s="83" t="n">
        <v>2.66</v>
      </c>
      <c r="H125" s="84" t="n">
        <f aca="false">F125+G125</f>
        <v>7.51</v>
      </c>
      <c r="I125" s="85"/>
      <c r="J125" s="82" t="n">
        <f aca="false">F125*D125</f>
        <v>48.5</v>
      </c>
      <c r="K125" s="83" t="n">
        <f aca="false">G125*D125</f>
        <v>26.6</v>
      </c>
      <c r="L125" s="84" t="n">
        <f aca="false">J125+K125</f>
        <v>75.1</v>
      </c>
      <c r="M125" s="86"/>
      <c r="N125" s="87" t="n">
        <f aca="false">L125*N$14</f>
        <v>17.65601</v>
      </c>
      <c r="O125" s="85"/>
      <c r="P125" s="88" t="n">
        <f aca="false">J125*(1+N$14)</f>
        <v>59.90235</v>
      </c>
      <c r="Q125" s="84" t="n">
        <f aca="false">L125*(1+N$14)</f>
        <v>92.75601</v>
      </c>
      <c r="R125" s="19"/>
    </row>
    <row r="126" customFormat="false" ht="38.25" hidden="false" customHeight="false" outlineLevel="0" collapsed="false">
      <c r="A126" s="77" t="s">
        <v>246</v>
      </c>
      <c r="B126" s="78" t="s">
        <v>247</v>
      </c>
      <c r="C126" s="79" t="s">
        <v>49</v>
      </c>
      <c r="D126" s="80" t="n">
        <v>8</v>
      </c>
      <c r="E126" s="81"/>
      <c r="F126" s="82" t="n">
        <v>7.29</v>
      </c>
      <c r="G126" s="83" t="n">
        <v>4.61</v>
      </c>
      <c r="H126" s="84" t="n">
        <f aca="false">F126+G126</f>
        <v>11.9</v>
      </c>
      <c r="I126" s="85"/>
      <c r="J126" s="82" t="n">
        <f aca="false">F126*D126</f>
        <v>58.32</v>
      </c>
      <c r="K126" s="83" t="n">
        <f aca="false">G126*D126</f>
        <v>36.88</v>
      </c>
      <c r="L126" s="84" t="n">
        <f aca="false">J126+K126</f>
        <v>95.2</v>
      </c>
      <c r="M126" s="86"/>
      <c r="N126" s="87" t="n">
        <f aca="false">L126*N$14</f>
        <v>22.38152</v>
      </c>
      <c r="O126" s="85"/>
      <c r="P126" s="88" t="n">
        <f aca="false">J126*(1+N$14)</f>
        <v>72.031032</v>
      </c>
      <c r="Q126" s="84" t="n">
        <f aca="false">L126*(1+N$14)</f>
        <v>117.58152</v>
      </c>
      <c r="R126" s="19"/>
    </row>
    <row r="127" customFormat="false" ht="25.5" hidden="false" customHeight="false" outlineLevel="0" collapsed="false">
      <c r="A127" s="77" t="s">
        <v>248</v>
      </c>
      <c r="B127" s="78" t="s">
        <v>249</v>
      </c>
      <c r="C127" s="79" t="s">
        <v>151</v>
      </c>
      <c r="D127" s="80" t="n">
        <v>100</v>
      </c>
      <c r="E127" s="81"/>
      <c r="F127" s="82" t="n">
        <v>0.91</v>
      </c>
      <c r="G127" s="83" t="n">
        <v>2.84</v>
      </c>
      <c r="H127" s="84" t="n">
        <f aca="false">F127+G127</f>
        <v>3.75</v>
      </c>
      <c r="I127" s="85"/>
      <c r="J127" s="82" t="n">
        <f aca="false">F127*D127</f>
        <v>91</v>
      </c>
      <c r="K127" s="83" t="n">
        <f aca="false">G127*D127</f>
        <v>284</v>
      </c>
      <c r="L127" s="84" t="n">
        <f aca="false">J127+K127</f>
        <v>375</v>
      </c>
      <c r="M127" s="86"/>
      <c r="N127" s="87" t="n">
        <f aca="false">L127*N$14</f>
        <v>88.1625</v>
      </c>
      <c r="O127" s="85"/>
      <c r="P127" s="88" t="n">
        <f aca="false">J127*(1+N$14)</f>
        <v>112.3941</v>
      </c>
      <c r="Q127" s="84" t="n">
        <f aca="false">L127*(1+N$14)</f>
        <v>463.1625</v>
      </c>
      <c r="R127" s="19"/>
    </row>
    <row r="128" customFormat="false" ht="25.5" hidden="false" customHeight="false" outlineLevel="0" collapsed="false">
      <c r="A128" s="77" t="s">
        <v>250</v>
      </c>
      <c r="B128" s="78" t="s">
        <v>249</v>
      </c>
      <c r="C128" s="79" t="s">
        <v>151</v>
      </c>
      <c r="D128" s="80" t="n">
        <v>100</v>
      </c>
      <c r="E128" s="81"/>
      <c r="F128" s="82" t="n">
        <v>0.91</v>
      </c>
      <c r="G128" s="83" t="n">
        <v>2.84</v>
      </c>
      <c r="H128" s="84" t="n">
        <f aca="false">F128+G128</f>
        <v>3.75</v>
      </c>
      <c r="I128" s="85"/>
      <c r="J128" s="82" t="n">
        <f aca="false">F128*D128</f>
        <v>91</v>
      </c>
      <c r="K128" s="83" t="n">
        <f aca="false">G128*D128</f>
        <v>284</v>
      </c>
      <c r="L128" s="84" t="n">
        <f aca="false">J128+K128</f>
        <v>375</v>
      </c>
      <c r="M128" s="86"/>
      <c r="N128" s="87" t="n">
        <f aca="false">L128*N$14</f>
        <v>88.1625</v>
      </c>
      <c r="O128" s="85"/>
      <c r="P128" s="88" t="n">
        <f aca="false">J128*(1+N$14)</f>
        <v>112.3941</v>
      </c>
      <c r="Q128" s="84" t="n">
        <f aca="false">L128*(1+N$14)</f>
        <v>463.1625</v>
      </c>
      <c r="R128" s="19"/>
    </row>
    <row r="129" customFormat="false" ht="25.5" hidden="false" customHeight="false" outlineLevel="0" collapsed="false">
      <c r="A129" s="77" t="s">
        <v>251</v>
      </c>
      <c r="B129" s="78" t="s">
        <v>249</v>
      </c>
      <c r="C129" s="79" t="s">
        <v>151</v>
      </c>
      <c r="D129" s="80" t="n">
        <v>100</v>
      </c>
      <c r="E129" s="81"/>
      <c r="F129" s="82" t="n">
        <v>0.91</v>
      </c>
      <c r="G129" s="83" t="n">
        <v>2.84</v>
      </c>
      <c r="H129" s="84" t="n">
        <f aca="false">F129+G129</f>
        <v>3.75</v>
      </c>
      <c r="I129" s="85"/>
      <c r="J129" s="82" t="n">
        <f aca="false">F129*D129</f>
        <v>91</v>
      </c>
      <c r="K129" s="83" t="n">
        <f aca="false">G129*D129</f>
        <v>284</v>
      </c>
      <c r="L129" s="84" t="n">
        <f aca="false">J129+K129</f>
        <v>375</v>
      </c>
      <c r="M129" s="86"/>
      <c r="N129" s="87" t="n">
        <f aca="false">L129*N$14</f>
        <v>88.1625</v>
      </c>
      <c r="O129" s="85"/>
      <c r="P129" s="88" t="n">
        <f aca="false">J129*(1+N$14)</f>
        <v>112.3941</v>
      </c>
      <c r="Q129" s="84" t="n">
        <f aca="false">L129*(1+N$14)</f>
        <v>463.1625</v>
      </c>
      <c r="R129" s="19"/>
    </row>
    <row r="130" customFormat="false" ht="25.5" hidden="false" customHeight="false" outlineLevel="0" collapsed="false">
      <c r="A130" s="77" t="s">
        <v>252</v>
      </c>
      <c r="B130" s="78" t="s">
        <v>253</v>
      </c>
      <c r="C130" s="79" t="s">
        <v>151</v>
      </c>
      <c r="D130" s="80" t="n">
        <v>40</v>
      </c>
      <c r="E130" s="81"/>
      <c r="F130" s="82" t="n">
        <v>5.07</v>
      </c>
      <c r="G130" s="83" t="n">
        <v>5.32</v>
      </c>
      <c r="H130" s="84" t="n">
        <f aca="false">F130+G130</f>
        <v>10.39</v>
      </c>
      <c r="I130" s="85"/>
      <c r="J130" s="82" t="n">
        <f aca="false">F130*D130</f>
        <v>202.8</v>
      </c>
      <c r="K130" s="83" t="n">
        <f aca="false">G130*D130</f>
        <v>212.8</v>
      </c>
      <c r="L130" s="84" t="n">
        <f aca="false">J130+K130</f>
        <v>415.6</v>
      </c>
      <c r="M130" s="86"/>
      <c r="N130" s="87" t="n">
        <f aca="false">L130*N$14</f>
        <v>97.70756</v>
      </c>
      <c r="O130" s="85"/>
      <c r="P130" s="88" t="n">
        <f aca="false">J130*(1+N$14)</f>
        <v>250.47828</v>
      </c>
      <c r="Q130" s="84" t="n">
        <f aca="false">L130*(1+N$14)</f>
        <v>513.30756</v>
      </c>
      <c r="R130" s="19"/>
    </row>
    <row r="131" customFormat="false" ht="38.25" hidden="false" customHeight="false" outlineLevel="0" collapsed="false">
      <c r="A131" s="77" t="s">
        <v>254</v>
      </c>
      <c r="B131" s="78" t="s">
        <v>175</v>
      </c>
      <c r="C131" s="79" t="s">
        <v>49</v>
      </c>
      <c r="D131" s="80" t="n">
        <v>22</v>
      </c>
      <c r="E131" s="81"/>
      <c r="F131" s="82" t="n">
        <v>8.31</v>
      </c>
      <c r="G131" s="83" t="n">
        <v>15.11</v>
      </c>
      <c r="H131" s="84" t="n">
        <f aca="false">F131+G131</f>
        <v>23.42</v>
      </c>
      <c r="I131" s="85"/>
      <c r="J131" s="82" t="n">
        <f aca="false">F131*D131</f>
        <v>182.82</v>
      </c>
      <c r="K131" s="83" t="n">
        <f aca="false">G131*D131</f>
        <v>332.42</v>
      </c>
      <c r="L131" s="84" t="n">
        <f aca="false">J131+K131</f>
        <v>515.24</v>
      </c>
      <c r="M131" s="86"/>
      <c r="N131" s="87" t="n">
        <f aca="false">L131*N$14</f>
        <v>121.132924</v>
      </c>
      <c r="O131" s="85"/>
      <c r="P131" s="88" t="n">
        <f aca="false">J131*(1+N$14)</f>
        <v>225.800982</v>
      </c>
      <c r="Q131" s="84" t="n">
        <f aca="false">L131*(1+N$14)</f>
        <v>636.372924</v>
      </c>
      <c r="R131" s="19"/>
    </row>
    <row r="132" customFormat="false" ht="38.25" hidden="false" customHeight="false" outlineLevel="0" collapsed="false">
      <c r="A132" s="77" t="s">
        <v>255</v>
      </c>
      <c r="B132" s="78" t="s">
        <v>256</v>
      </c>
      <c r="C132" s="79" t="s">
        <v>49</v>
      </c>
      <c r="D132" s="80" t="n">
        <v>2</v>
      </c>
      <c r="E132" s="81"/>
      <c r="F132" s="82" t="n">
        <v>7.01</v>
      </c>
      <c r="G132" s="83" t="n">
        <v>12.47</v>
      </c>
      <c r="H132" s="84" t="n">
        <f aca="false">F132+G132</f>
        <v>19.48</v>
      </c>
      <c r="I132" s="85"/>
      <c r="J132" s="82" t="n">
        <f aca="false">F132*D132</f>
        <v>14.02</v>
      </c>
      <c r="K132" s="83" t="n">
        <f aca="false">G132*D132</f>
        <v>24.94</v>
      </c>
      <c r="L132" s="84" t="n">
        <f aca="false">J132+K132</f>
        <v>38.96</v>
      </c>
      <c r="M132" s="86"/>
      <c r="N132" s="87" t="n">
        <f aca="false">L132*N$14</f>
        <v>9.159496</v>
      </c>
      <c r="O132" s="85"/>
      <c r="P132" s="88" t="n">
        <f aca="false">J132*(1+N$14)</f>
        <v>17.316102</v>
      </c>
      <c r="Q132" s="84" t="n">
        <f aca="false">L132*(1+N$14)</f>
        <v>48.119496</v>
      </c>
      <c r="R132" s="19"/>
    </row>
    <row r="133" customFormat="false" ht="38.25" hidden="false" customHeight="false" outlineLevel="0" collapsed="false">
      <c r="A133" s="77" t="s">
        <v>257</v>
      </c>
      <c r="B133" s="78" t="s">
        <v>258</v>
      </c>
      <c r="C133" s="79" t="s">
        <v>49</v>
      </c>
      <c r="D133" s="80" t="n">
        <v>4</v>
      </c>
      <c r="E133" s="81"/>
      <c r="F133" s="82" t="n">
        <v>9.62</v>
      </c>
      <c r="G133" s="83" t="n">
        <v>13.79</v>
      </c>
      <c r="H133" s="84" t="n">
        <f aca="false">F133+G133</f>
        <v>23.41</v>
      </c>
      <c r="I133" s="85"/>
      <c r="J133" s="82" t="n">
        <f aca="false">F133*D133</f>
        <v>38.48</v>
      </c>
      <c r="K133" s="83" t="n">
        <f aca="false">G133*D133</f>
        <v>55.16</v>
      </c>
      <c r="L133" s="84" t="n">
        <f aca="false">J133+K133</f>
        <v>93.64</v>
      </c>
      <c r="M133" s="86"/>
      <c r="N133" s="87" t="n">
        <f aca="false">L133*N$14</f>
        <v>22.014764</v>
      </c>
      <c r="O133" s="85"/>
      <c r="P133" s="88" t="n">
        <f aca="false">J133*(1+N$14)</f>
        <v>47.526648</v>
      </c>
      <c r="Q133" s="84" t="n">
        <f aca="false">L133*(1+N$14)</f>
        <v>115.654764</v>
      </c>
      <c r="R133" s="19"/>
    </row>
    <row r="134" customFormat="false" ht="38.25" hidden="false" customHeight="false" outlineLevel="0" collapsed="false">
      <c r="A134" s="77" t="s">
        <v>259</v>
      </c>
      <c r="B134" s="78" t="s">
        <v>260</v>
      </c>
      <c r="C134" s="79" t="s">
        <v>49</v>
      </c>
      <c r="D134" s="80" t="n">
        <v>2</v>
      </c>
      <c r="E134" s="81"/>
      <c r="F134" s="82" t="n">
        <v>10.92</v>
      </c>
      <c r="G134" s="83" t="n">
        <v>15.75</v>
      </c>
      <c r="H134" s="84" t="n">
        <f aca="false">F134+G134</f>
        <v>26.67</v>
      </c>
      <c r="I134" s="85"/>
      <c r="J134" s="82" t="n">
        <f aca="false">F134*D134</f>
        <v>21.84</v>
      </c>
      <c r="K134" s="83" t="n">
        <f aca="false">G134*D134</f>
        <v>31.5</v>
      </c>
      <c r="L134" s="84" t="n">
        <f aca="false">J134+K134</f>
        <v>53.34</v>
      </c>
      <c r="M134" s="86"/>
      <c r="N134" s="87" t="n">
        <f aca="false">L134*N$14</f>
        <v>12.540234</v>
      </c>
      <c r="O134" s="85"/>
      <c r="P134" s="88" t="n">
        <f aca="false">J134*(1+N$14)</f>
        <v>26.974584</v>
      </c>
      <c r="Q134" s="84" t="n">
        <f aca="false">L134*(1+N$14)</f>
        <v>65.880234</v>
      </c>
      <c r="R134" s="19"/>
    </row>
    <row r="135" customFormat="false" ht="25.5" hidden="false" customHeight="false" outlineLevel="0" collapsed="false">
      <c r="A135" s="77" t="s">
        <v>261</v>
      </c>
      <c r="B135" s="78" t="s">
        <v>262</v>
      </c>
      <c r="C135" s="79" t="s">
        <v>49</v>
      </c>
      <c r="D135" s="80" t="n">
        <v>25</v>
      </c>
      <c r="E135" s="81"/>
      <c r="F135" s="82" t="n">
        <v>12.47</v>
      </c>
      <c r="G135" s="83" t="n">
        <v>18.04</v>
      </c>
      <c r="H135" s="84" t="n">
        <f aca="false">F135+G135</f>
        <v>30.51</v>
      </c>
      <c r="I135" s="85"/>
      <c r="J135" s="82" t="n">
        <f aca="false">F135*D135</f>
        <v>311.75</v>
      </c>
      <c r="K135" s="83" t="n">
        <f aca="false">G135*D135</f>
        <v>451</v>
      </c>
      <c r="L135" s="84" t="n">
        <f aca="false">J135+K135</f>
        <v>762.75</v>
      </c>
      <c r="M135" s="86"/>
      <c r="N135" s="87" t="n">
        <f aca="false">L135*N$14</f>
        <v>179.322525</v>
      </c>
      <c r="O135" s="85"/>
      <c r="P135" s="88" t="n">
        <f aca="false">J135*(1+N$14)</f>
        <v>385.042425</v>
      </c>
      <c r="Q135" s="84" t="n">
        <f aca="false">L135*(1+N$14)</f>
        <v>942.072525</v>
      </c>
      <c r="R135" s="19"/>
    </row>
    <row r="136" s="76" customFormat="true" ht="12.75" hidden="false" customHeight="false" outlineLevel="0" collapsed="false">
      <c r="A136" s="63" t="s">
        <v>263</v>
      </c>
      <c r="B136" s="64" t="s">
        <v>264</v>
      </c>
      <c r="C136" s="64"/>
      <c r="D136" s="65"/>
      <c r="E136" s="66"/>
      <c r="F136" s="67" t="n">
        <f aca="false">F137+F140+F148</f>
        <v>12329.55211797</v>
      </c>
      <c r="G136" s="64"/>
      <c r="H136" s="68"/>
      <c r="I136" s="69"/>
      <c r="J136" s="70"/>
      <c r="K136" s="71"/>
      <c r="L136" s="68"/>
      <c r="M136" s="72"/>
      <c r="N136" s="73"/>
      <c r="O136" s="69"/>
      <c r="P136" s="74"/>
      <c r="Q136" s="68"/>
      <c r="R136" s="75"/>
    </row>
    <row r="137" s="100" customFormat="true" ht="12.75" hidden="false" customHeight="false" outlineLevel="0" collapsed="false">
      <c r="A137" s="89" t="s">
        <v>265</v>
      </c>
      <c r="B137" s="90" t="s">
        <v>266</v>
      </c>
      <c r="C137" s="90"/>
      <c r="D137" s="91"/>
      <c r="E137" s="92"/>
      <c r="F137" s="93" t="n">
        <f aca="false">SUM(Q138:Q139)</f>
        <v>1065.310803</v>
      </c>
      <c r="G137" s="90"/>
      <c r="H137" s="94"/>
      <c r="I137" s="95"/>
      <c r="J137" s="102"/>
      <c r="K137" s="103"/>
      <c r="L137" s="94"/>
      <c r="M137" s="96"/>
      <c r="N137" s="97"/>
      <c r="O137" s="95"/>
      <c r="P137" s="98"/>
      <c r="Q137" s="94"/>
      <c r="R137" s="99"/>
    </row>
    <row r="138" customFormat="false" ht="25.5" hidden="false" customHeight="false" outlineLevel="0" collapsed="false">
      <c r="A138" s="77" t="s">
        <v>267</v>
      </c>
      <c r="B138" s="78" t="s">
        <v>268</v>
      </c>
      <c r="C138" s="79" t="s">
        <v>42</v>
      </c>
      <c r="D138" s="80" t="n">
        <v>1</v>
      </c>
      <c r="E138" s="81"/>
      <c r="F138" s="82" t="n">
        <v>63.28</v>
      </c>
      <c r="G138" s="83" t="n">
        <v>91.25</v>
      </c>
      <c r="H138" s="84" t="n">
        <f aca="false">F138+G138</f>
        <v>154.53</v>
      </c>
      <c r="I138" s="85"/>
      <c r="J138" s="82" t="n">
        <f aca="false">F138*D138</f>
        <v>63.28</v>
      </c>
      <c r="K138" s="83" t="n">
        <f aca="false">G138*D138</f>
        <v>91.25</v>
      </c>
      <c r="L138" s="84" t="n">
        <f aca="false">J138+K138</f>
        <v>154.53</v>
      </c>
      <c r="M138" s="86"/>
      <c r="N138" s="87" t="n">
        <f aca="false">L138*N$14</f>
        <v>36.330003</v>
      </c>
      <c r="O138" s="85"/>
      <c r="P138" s="88" t="n">
        <f aca="false">J138*(1+N$14)</f>
        <v>78.157128</v>
      </c>
      <c r="Q138" s="84" t="n">
        <f aca="false">L138*(1+N$14)</f>
        <v>190.860003</v>
      </c>
      <c r="R138" s="19"/>
    </row>
    <row r="139" customFormat="false" ht="12.75" hidden="false" customHeight="false" outlineLevel="0" collapsed="false">
      <c r="A139" s="77" t="s">
        <v>269</v>
      </c>
      <c r="B139" s="78" t="s">
        <v>270</v>
      </c>
      <c r="C139" s="79" t="s">
        <v>42</v>
      </c>
      <c r="D139" s="80" t="n">
        <v>1</v>
      </c>
      <c r="E139" s="81"/>
      <c r="F139" s="82" t="n">
        <v>289.96</v>
      </c>
      <c r="G139" s="83" t="n">
        <v>418.04</v>
      </c>
      <c r="H139" s="84" t="n">
        <f aca="false">F139+G139</f>
        <v>708</v>
      </c>
      <c r="I139" s="85"/>
      <c r="J139" s="82" t="n">
        <f aca="false">F139*D139</f>
        <v>289.96</v>
      </c>
      <c r="K139" s="83" t="n">
        <f aca="false">G139*D139</f>
        <v>418.04</v>
      </c>
      <c r="L139" s="84" t="n">
        <f aca="false">J139+K139</f>
        <v>708</v>
      </c>
      <c r="M139" s="86"/>
      <c r="N139" s="87" t="n">
        <f aca="false">L139*N$14</f>
        <v>166.4508</v>
      </c>
      <c r="O139" s="85"/>
      <c r="P139" s="88" t="n">
        <f aca="false">J139*(1+N$14)</f>
        <v>358.129596</v>
      </c>
      <c r="Q139" s="84" t="n">
        <f aca="false">L139*(1+N$14)</f>
        <v>874.4508</v>
      </c>
      <c r="R139" s="19"/>
    </row>
    <row r="140" s="100" customFormat="true" ht="12.75" hidden="false" customHeight="false" outlineLevel="0" collapsed="false">
      <c r="A140" s="89" t="s">
        <v>271</v>
      </c>
      <c r="B140" s="90" t="s">
        <v>272</v>
      </c>
      <c r="C140" s="90"/>
      <c r="D140" s="91"/>
      <c r="E140" s="92"/>
      <c r="F140" s="93" t="n">
        <f aca="false">SUM(Q141:Q147)</f>
        <v>5351.86701897</v>
      </c>
      <c r="G140" s="90"/>
      <c r="H140" s="94"/>
      <c r="I140" s="95"/>
      <c r="J140" s="102"/>
      <c r="K140" s="103"/>
      <c r="L140" s="94"/>
      <c r="M140" s="96"/>
      <c r="N140" s="97"/>
      <c r="O140" s="95"/>
      <c r="P140" s="98"/>
      <c r="Q140" s="94"/>
      <c r="R140" s="99"/>
    </row>
    <row r="141" customFormat="false" ht="38.25" hidden="false" customHeight="false" outlineLevel="0" collapsed="false">
      <c r="A141" s="77" t="s">
        <v>273</v>
      </c>
      <c r="B141" s="78" t="s">
        <v>274</v>
      </c>
      <c r="C141" s="79" t="s">
        <v>39</v>
      </c>
      <c r="D141" s="80" t="n">
        <v>5.97</v>
      </c>
      <c r="E141" s="81"/>
      <c r="F141" s="82" t="n">
        <v>9.52</v>
      </c>
      <c r="G141" s="83" t="n">
        <v>12.01</v>
      </c>
      <c r="H141" s="84" t="n">
        <f aca="false">F141+G141</f>
        <v>21.53</v>
      </c>
      <c r="I141" s="85"/>
      <c r="J141" s="82" t="n">
        <f aca="false">F141*D141</f>
        <v>56.8344</v>
      </c>
      <c r="K141" s="83" t="n">
        <f aca="false">G141*D141</f>
        <v>71.6997</v>
      </c>
      <c r="L141" s="84" t="n">
        <f aca="false">J141+K141</f>
        <v>128.5341</v>
      </c>
      <c r="M141" s="86"/>
      <c r="N141" s="87" t="n">
        <f aca="false">L141*N$14</f>
        <v>30.21836691</v>
      </c>
      <c r="O141" s="85"/>
      <c r="P141" s="88" t="n">
        <f aca="false">J141*(1+N$14)</f>
        <v>70.19616744</v>
      </c>
      <c r="Q141" s="84" t="n">
        <f aca="false">L141*(1+N$14)</f>
        <v>158.75246691</v>
      </c>
      <c r="R141" s="19"/>
    </row>
    <row r="142" customFormat="false" ht="38.25" hidden="false" customHeight="false" outlineLevel="0" collapsed="false">
      <c r="A142" s="77" t="s">
        <v>275</v>
      </c>
      <c r="B142" s="78" t="s">
        <v>276</v>
      </c>
      <c r="C142" s="79" t="s">
        <v>39</v>
      </c>
      <c r="D142" s="80" t="n">
        <v>1.42</v>
      </c>
      <c r="E142" s="81"/>
      <c r="F142" s="82" t="n">
        <v>9.52</v>
      </c>
      <c r="G142" s="83" t="n">
        <v>12.01</v>
      </c>
      <c r="H142" s="84" t="n">
        <f aca="false">F142+G142</f>
        <v>21.53</v>
      </c>
      <c r="I142" s="85"/>
      <c r="J142" s="82" t="n">
        <f aca="false">F142*D142</f>
        <v>13.5184</v>
      </c>
      <c r="K142" s="83" t="n">
        <f aca="false">G142*D142</f>
        <v>17.0542</v>
      </c>
      <c r="L142" s="84" t="n">
        <f aca="false">J142+K142</f>
        <v>30.5726</v>
      </c>
      <c r="M142" s="86"/>
      <c r="N142" s="87" t="n">
        <f aca="false">L142*N$14</f>
        <v>7.18761826</v>
      </c>
      <c r="O142" s="85"/>
      <c r="P142" s="88" t="n">
        <f aca="false">J142*(1+N$14)</f>
        <v>16.69657584</v>
      </c>
      <c r="Q142" s="84" t="n">
        <f aca="false">L142*(1+N$14)</f>
        <v>37.76021826</v>
      </c>
      <c r="R142" s="19"/>
    </row>
    <row r="143" customFormat="false" ht="25.5" hidden="false" customHeight="false" outlineLevel="0" collapsed="false">
      <c r="A143" s="77" t="s">
        <v>277</v>
      </c>
      <c r="B143" s="78" t="s">
        <v>278</v>
      </c>
      <c r="C143" s="79" t="s">
        <v>39</v>
      </c>
      <c r="D143" s="80" t="n">
        <v>12.8</v>
      </c>
      <c r="E143" s="81"/>
      <c r="F143" s="82" t="n">
        <v>9.52</v>
      </c>
      <c r="G143" s="83" t="n">
        <v>12.01</v>
      </c>
      <c r="H143" s="84" t="n">
        <f aca="false">F143+G143</f>
        <v>21.53</v>
      </c>
      <c r="I143" s="85"/>
      <c r="J143" s="82" t="n">
        <f aca="false">F143*D143</f>
        <v>121.856</v>
      </c>
      <c r="K143" s="83" t="n">
        <f aca="false">G143*D143</f>
        <v>153.728</v>
      </c>
      <c r="L143" s="84" t="n">
        <f aca="false">J143+K143</f>
        <v>275.584</v>
      </c>
      <c r="M143" s="86"/>
      <c r="N143" s="87" t="n">
        <f aca="false">L143*N$14</f>
        <v>64.7897984</v>
      </c>
      <c r="O143" s="85"/>
      <c r="P143" s="88" t="n">
        <f aca="false">J143*(1+N$14)</f>
        <v>150.5043456</v>
      </c>
      <c r="Q143" s="84" t="n">
        <f aca="false">L143*(1+N$14)</f>
        <v>340.3737984</v>
      </c>
      <c r="R143" s="19"/>
    </row>
    <row r="144" customFormat="false" ht="38.25" hidden="false" customHeight="false" outlineLevel="0" collapsed="false">
      <c r="A144" s="77" t="s">
        <v>279</v>
      </c>
      <c r="B144" s="78" t="s">
        <v>280</v>
      </c>
      <c r="C144" s="79" t="s">
        <v>151</v>
      </c>
      <c r="D144" s="80" t="n">
        <v>102.3</v>
      </c>
      <c r="E144" s="81"/>
      <c r="F144" s="82" t="n">
        <v>1.9</v>
      </c>
      <c r="G144" s="83" t="n">
        <v>1.91</v>
      </c>
      <c r="H144" s="84" t="n">
        <f aca="false">F144+G144</f>
        <v>3.81</v>
      </c>
      <c r="I144" s="85"/>
      <c r="J144" s="82" t="n">
        <f aca="false">F144*D144</f>
        <v>194.37</v>
      </c>
      <c r="K144" s="83" t="n">
        <f aca="false">G144*D144</f>
        <v>195.393</v>
      </c>
      <c r="L144" s="84" t="n">
        <f aca="false">J144+K144</f>
        <v>389.763</v>
      </c>
      <c r="M144" s="86"/>
      <c r="N144" s="87" t="n">
        <f aca="false">L144*N$14</f>
        <v>91.6332813</v>
      </c>
      <c r="O144" s="85"/>
      <c r="P144" s="88" t="n">
        <f aca="false">J144*(1+N$14)</f>
        <v>240.066387</v>
      </c>
      <c r="Q144" s="84" t="n">
        <f aca="false">L144*(1+N$14)</f>
        <v>481.3962813</v>
      </c>
      <c r="R144" s="19"/>
    </row>
    <row r="145" customFormat="false" ht="38.25" hidden="false" customHeight="false" outlineLevel="0" collapsed="false">
      <c r="A145" s="77" t="s">
        <v>281</v>
      </c>
      <c r="B145" s="78" t="s">
        <v>282</v>
      </c>
      <c r="C145" s="79" t="s">
        <v>39</v>
      </c>
      <c r="D145" s="80" t="n">
        <v>181.4</v>
      </c>
      <c r="E145" s="81"/>
      <c r="F145" s="82" t="n">
        <v>3.68</v>
      </c>
      <c r="G145" s="83" t="n">
        <v>14.06</v>
      </c>
      <c r="H145" s="84" t="n">
        <f aca="false">F145+G145</f>
        <v>17.74</v>
      </c>
      <c r="I145" s="85"/>
      <c r="J145" s="82" t="n">
        <f aca="false">F145*D145</f>
        <v>667.552</v>
      </c>
      <c r="K145" s="83" t="n">
        <f aca="false">G145*D145</f>
        <v>2550.484</v>
      </c>
      <c r="L145" s="84" t="n">
        <f aca="false">J145+K145</f>
        <v>3218.036</v>
      </c>
      <c r="M145" s="86"/>
      <c r="N145" s="87" t="n">
        <f aca="false">L145*N$14</f>
        <v>756.5602636</v>
      </c>
      <c r="O145" s="85"/>
      <c r="P145" s="88" t="n">
        <f aca="false">J145*(1+N$14)</f>
        <v>824.4934752</v>
      </c>
      <c r="Q145" s="84" t="n">
        <f aca="false">L145*(1+N$14)</f>
        <v>3974.5962636</v>
      </c>
      <c r="R145" s="19"/>
    </row>
    <row r="146" customFormat="false" ht="38.25" hidden="false" customHeight="false" outlineLevel="0" collapsed="false">
      <c r="A146" s="77" t="s">
        <v>283</v>
      </c>
      <c r="B146" s="78" t="s">
        <v>284</v>
      </c>
      <c r="C146" s="79" t="s">
        <v>39</v>
      </c>
      <c r="D146" s="80" t="n">
        <v>11.5</v>
      </c>
      <c r="E146" s="81"/>
      <c r="F146" s="82" t="n">
        <v>9.52</v>
      </c>
      <c r="G146" s="83" t="n">
        <v>12.01</v>
      </c>
      <c r="H146" s="84" t="n">
        <f aca="false">F146+G146</f>
        <v>21.53</v>
      </c>
      <c r="I146" s="85"/>
      <c r="J146" s="82" t="n">
        <f aca="false">F146*D146</f>
        <v>109.48</v>
      </c>
      <c r="K146" s="83" t="n">
        <f aca="false">G146*D146</f>
        <v>138.115</v>
      </c>
      <c r="L146" s="84" t="n">
        <f aca="false">J146+K146</f>
        <v>247.595</v>
      </c>
      <c r="M146" s="86"/>
      <c r="N146" s="87" t="n">
        <f aca="false">L146*N$14</f>
        <v>58.2095845</v>
      </c>
      <c r="O146" s="85"/>
      <c r="P146" s="88" t="n">
        <f aca="false">J146*(1+N$14)</f>
        <v>135.218748</v>
      </c>
      <c r="Q146" s="84" t="n">
        <f aca="false">L146*(1+N$14)</f>
        <v>305.8045845</v>
      </c>
      <c r="R146" s="19"/>
    </row>
    <row r="147" customFormat="false" ht="38.25" hidden="false" customHeight="false" outlineLevel="0" collapsed="false">
      <c r="A147" s="77" t="s">
        <v>285</v>
      </c>
      <c r="B147" s="78" t="s">
        <v>286</v>
      </c>
      <c r="C147" s="79" t="s">
        <v>39</v>
      </c>
      <c r="D147" s="80" t="n">
        <v>2</v>
      </c>
      <c r="E147" s="81"/>
      <c r="F147" s="82" t="n">
        <v>9.52</v>
      </c>
      <c r="G147" s="83" t="n">
        <v>12.01</v>
      </c>
      <c r="H147" s="84" t="n">
        <f aca="false">F147+G147</f>
        <v>21.53</v>
      </c>
      <c r="I147" s="85"/>
      <c r="J147" s="82" t="n">
        <f aca="false">F147*D147</f>
        <v>19.04</v>
      </c>
      <c r="K147" s="83" t="n">
        <f aca="false">G147*D147</f>
        <v>24.02</v>
      </c>
      <c r="L147" s="84" t="n">
        <f aca="false">J147+K147</f>
        <v>43.06</v>
      </c>
      <c r="M147" s="86"/>
      <c r="N147" s="87" t="n">
        <f aca="false">L147*N$14</f>
        <v>10.123406</v>
      </c>
      <c r="O147" s="85"/>
      <c r="P147" s="88" t="n">
        <f aca="false">J147*(1+N$14)</f>
        <v>23.516304</v>
      </c>
      <c r="Q147" s="84" t="n">
        <f aca="false">L147*(1+N$14)</f>
        <v>53.183406</v>
      </c>
      <c r="R147" s="19"/>
    </row>
    <row r="148" s="100" customFormat="true" ht="12.75" hidden="false" customHeight="false" outlineLevel="0" collapsed="false">
      <c r="A148" s="89" t="s">
        <v>287</v>
      </c>
      <c r="B148" s="90" t="s">
        <v>288</v>
      </c>
      <c r="C148" s="90"/>
      <c r="D148" s="91"/>
      <c r="E148" s="92"/>
      <c r="F148" s="93" t="n">
        <f aca="false">SUM(Q149:Q153)</f>
        <v>5912.374296</v>
      </c>
      <c r="G148" s="90"/>
      <c r="H148" s="94"/>
      <c r="I148" s="95"/>
      <c r="J148" s="102"/>
      <c r="K148" s="103"/>
      <c r="L148" s="94"/>
      <c r="M148" s="96"/>
      <c r="N148" s="97"/>
      <c r="O148" s="95"/>
      <c r="P148" s="98"/>
      <c r="Q148" s="94"/>
      <c r="R148" s="99"/>
    </row>
    <row r="149" customFormat="false" ht="12.75" hidden="false" customHeight="false" outlineLevel="0" collapsed="false">
      <c r="A149" s="77" t="s">
        <v>289</v>
      </c>
      <c r="B149" s="78" t="s">
        <v>290</v>
      </c>
      <c r="C149" s="79" t="s">
        <v>39</v>
      </c>
      <c r="D149" s="80" t="n">
        <v>145</v>
      </c>
      <c r="E149" s="81"/>
      <c r="F149" s="82" t="n">
        <v>0</v>
      </c>
      <c r="G149" s="83" t="n">
        <v>18</v>
      </c>
      <c r="H149" s="84" t="n">
        <f aca="false">F149+G149</f>
        <v>18</v>
      </c>
      <c r="I149" s="85"/>
      <c r="J149" s="82" t="n">
        <f aca="false">F149*D149</f>
        <v>0</v>
      </c>
      <c r="K149" s="83" t="n">
        <f aca="false">G149*D149</f>
        <v>2610</v>
      </c>
      <c r="L149" s="84" t="n">
        <f aca="false">J149+K149</f>
        <v>2610</v>
      </c>
      <c r="M149" s="86"/>
      <c r="N149" s="87" t="n">
        <f aca="false">L149*N$14</f>
        <v>613.611</v>
      </c>
      <c r="O149" s="85"/>
      <c r="P149" s="88" t="n">
        <f aca="false">J149*(1+N$14)</f>
        <v>0</v>
      </c>
      <c r="Q149" s="84" t="n">
        <f aca="false">L149*(1+N$14)</f>
        <v>3223.611</v>
      </c>
      <c r="R149" s="19"/>
    </row>
    <row r="150" customFormat="false" ht="12.75" hidden="false" customHeight="false" outlineLevel="0" collapsed="false">
      <c r="A150" s="77" t="s">
        <v>291</v>
      </c>
      <c r="B150" s="78" t="s">
        <v>292</v>
      </c>
      <c r="C150" s="79" t="s">
        <v>42</v>
      </c>
      <c r="D150" s="80" t="n">
        <v>30</v>
      </c>
      <c r="E150" s="81"/>
      <c r="F150" s="82" t="n">
        <v>0</v>
      </c>
      <c r="G150" s="83" t="n">
        <v>30</v>
      </c>
      <c r="H150" s="84" t="n">
        <f aca="false">F150+G150</f>
        <v>30</v>
      </c>
      <c r="I150" s="85"/>
      <c r="J150" s="82" t="n">
        <f aca="false">F150*D150</f>
        <v>0</v>
      </c>
      <c r="K150" s="83" t="n">
        <f aca="false">G150*D150</f>
        <v>900</v>
      </c>
      <c r="L150" s="84" t="n">
        <f aca="false">J150+K150</f>
        <v>900</v>
      </c>
      <c r="M150" s="86"/>
      <c r="N150" s="87" t="n">
        <f aca="false">L150*N$14</f>
        <v>211.59</v>
      </c>
      <c r="O150" s="85"/>
      <c r="P150" s="88" t="n">
        <f aca="false">J150*(1+N$14)</f>
        <v>0</v>
      </c>
      <c r="Q150" s="84" t="n">
        <f aca="false">L150*(1+N$14)</f>
        <v>1111.59</v>
      </c>
      <c r="R150" s="19"/>
    </row>
    <row r="151" customFormat="false" ht="12.75" hidden="false" customHeight="false" outlineLevel="0" collapsed="false">
      <c r="A151" s="77" t="s">
        <v>293</v>
      </c>
      <c r="B151" s="78" t="s">
        <v>294</v>
      </c>
      <c r="C151" s="79" t="s">
        <v>42</v>
      </c>
      <c r="D151" s="80" t="n">
        <v>5</v>
      </c>
      <c r="E151" s="81"/>
      <c r="F151" s="82" t="n">
        <v>0</v>
      </c>
      <c r="G151" s="83" t="n">
        <v>100</v>
      </c>
      <c r="H151" s="84" t="n">
        <f aca="false">F151+G151</f>
        <v>100</v>
      </c>
      <c r="I151" s="85"/>
      <c r="J151" s="82" t="n">
        <f aca="false">F151*D151</f>
        <v>0</v>
      </c>
      <c r="K151" s="83" t="n">
        <f aca="false">G151*D151</f>
        <v>500</v>
      </c>
      <c r="L151" s="84" t="n">
        <f aca="false">J151+K151</f>
        <v>500</v>
      </c>
      <c r="M151" s="86"/>
      <c r="N151" s="87" t="n">
        <f aca="false">L151*N$14</f>
        <v>117.55</v>
      </c>
      <c r="O151" s="85"/>
      <c r="P151" s="88" t="n">
        <f aca="false">J151*(1+N$14)</f>
        <v>0</v>
      </c>
      <c r="Q151" s="84" t="n">
        <f aca="false">L151*(1+N$14)</f>
        <v>617.55</v>
      </c>
      <c r="R151" s="19"/>
    </row>
    <row r="152" customFormat="false" ht="12.75" hidden="false" customHeight="false" outlineLevel="0" collapsed="false">
      <c r="A152" s="77" t="s">
        <v>295</v>
      </c>
      <c r="B152" s="78" t="s">
        <v>296</v>
      </c>
      <c r="C152" s="79" t="s">
        <v>42</v>
      </c>
      <c r="D152" s="80" t="n">
        <v>1</v>
      </c>
      <c r="E152" s="81"/>
      <c r="F152" s="82" t="n">
        <v>0</v>
      </c>
      <c r="G152" s="83" t="n">
        <v>500</v>
      </c>
      <c r="H152" s="84" t="n">
        <f aca="false">F152+G152</f>
        <v>500</v>
      </c>
      <c r="I152" s="85"/>
      <c r="J152" s="82" t="n">
        <f aca="false">F152*D152</f>
        <v>0</v>
      </c>
      <c r="K152" s="83" t="n">
        <f aca="false">G152*D152</f>
        <v>500</v>
      </c>
      <c r="L152" s="84" t="n">
        <f aca="false">J152+K152</f>
        <v>500</v>
      </c>
      <c r="M152" s="86"/>
      <c r="N152" s="87" t="n">
        <f aca="false">L152*N$14</f>
        <v>117.55</v>
      </c>
      <c r="O152" s="85"/>
      <c r="P152" s="88" t="n">
        <f aca="false">J152*(1+N$14)</f>
        <v>0</v>
      </c>
      <c r="Q152" s="84" t="n">
        <f aca="false">L152*(1+N$14)</f>
        <v>617.55</v>
      </c>
      <c r="R152" s="19"/>
    </row>
    <row r="153" customFormat="false" ht="25.5" hidden="false" customHeight="false" outlineLevel="0" collapsed="false">
      <c r="A153" s="77" t="s">
        <v>297</v>
      </c>
      <c r="B153" s="78" t="s">
        <v>298</v>
      </c>
      <c r="C153" s="79" t="s">
        <v>33</v>
      </c>
      <c r="D153" s="80" t="n">
        <v>16</v>
      </c>
      <c r="E153" s="81"/>
      <c r="F153" s="82" t="n">
        <v>11.44</v>
      </c>
      <c r="G153" s="83" t="n">
        <v>5.87</v>
      </c>
      <c r="H153" s="84" t="n">
        <f aca="false">F153+G153</f>
        <v>17.31</v>
      </c>
      <c r="I153" s="85"/>
      <c r="J153" s="82" t="n">
        <f aca="false">F153*D153</f>
        <v>183.04</v>
      </c>
      <c r="K153" s="83" t="n">
        <f aca="false">G153*D153</f>
        <v>93.92</v>
      </c>
      <c r="L153" s="84" t="n">
        <f aca="false">J153+K153</f>
        <v>276.96</v>
      </c>
      <c r="M153" s="86"/>
      <c r="N153" s="87" t="n">
        <f aca="false">L153*N$14</f>
        <v>65.113296</v>
      </c>
      <c r="O153" s="85"/>
      <c r="P153" s="88" t="n">
        <f aca="false">J153*(1+N$14)</f>
        <v>226.072704</v>
      </c>
      <c r="Q153" s="84" t="n">
        <f aca="false">L153*(1+N$14)</f>
        <v>342.073296</v>
      </c>
      <c r="R153" s="19"/>
    </row>
    <row r="154" s="62" customFormat="true" ht="12.75" hidden="false" customHeight="false" outlineLevel="0" collapsed="false">
      <c r="A154" s="52" t="s">
        <v>299</v>
      </c>
      <c r="B154" s="53" t="s">
        <v>300</v>
      </c>
      <c r="C154" s="53"/>
      <c r="D154" s="54"/>
      <c r="E154" s="55"/>
      <c r="F154" s="56" t="n">
        <f aca="false">F155+F161+F178+F218+F230</f>
        <v>125225.16410244</v>
      </c>
      <c r="G154" s="53"/>
      <c r="H154" s="57"/>
      <c r="I154" s="58"/>
      <c r="J154" s="52"/>
      <c r="K154" s="53"/>
      <c r="L154" s="57"/>
      <c r="M154" s="58"/>
      <c r="N154" s="59"/>
      <c r="O154" s="58"/>
      <c r="P154" s="60"/>
      <c r="Q154" s="57"/>
      <c r="R154" s="61"/>
    </row>
    <row r="155" s="76" customFormat="true" ht="12.75" hidden="false" customHeight="false" outlineLevel="0" collapsed="false">
      <c r="A155" s="63" t="s">
        <v>301</v>
      </c>
      <c r="B155" s="64" t="s">
        <v>302</v>
      </c>
      <c r="C155" s="64"/>
      <c r="D155" s="65"/>
      <c r="E155" s="66"/>
      <c r="F155" s="67" t="n">
        <f aca="false">SUM(Q156:Q160)</f>
        <v>9137.245098</v>
      </c>
      <c r="G155" s="64"/>
      <c r="H155" s="68"/>
      <c r="I155" s="69"/>
      <c r="J155" s="70"/>
      <c r="K155" s="71"/>
      <c r="L155" s="68"/>
      <c r="M155" s="72"/>
      <c r="N155" s="73"/>
      <c r="O155" s="69"/>
      <c r="P155" s="74"/>
      <c r="Q155" s="68"/>
      <c r="R155" s="75"/>
    </row>
    <row r="156" customFormat="false" ht="25.5" hidden="false" customHeight="false" outlineLevel="0" collapsed="false">
      <c r="A156" s="77" t="s">
        <v>303</v>
      </c>
      <c r="B156" s="78" t="s">
        <v>29</v>
      </c>
      <c r="C156" s="79" t="s">
        <v>30</v>
      </c>
      <c r="D156" s="80" t="n">
        <v>5</v>
      </c>
      <c r="E156" s="81"/>
      <c r="F156" s="82" t="n">
        <v>0</v>
      </c>
      <c r="G156" s="83" t="n">
        <v>20</v>
      </c>
      <c r="H156" s="84" t="n">
        <f aca="false">F156+G156</f>
        <v>20</v>
      </c>
      <c r="I156" s="85"/>
      <c r="J156" s="82" t="n">
        <f aca="false">F156*D156</f>
        <v>0</v>
      </c>
      <c r="K156" s="83" t="n">
        <f aca="false">G156*D156</f>
        <v>100</v>
      </c>
      <c r="L156" s="84" t="n">
        <f aca="false">J156+K156</f>
        <v>100</v>
      </c>
      <c r="M156" s="86"/>
      <c r="N156" s="87" t="n">
        <f aca="false">L156*N$14</f>
        <v>23.51</v>
      </c>
      <c r="O156" s="85"/>
      <c r="P156" s="88" t="n">
        <f aca="false">J156*(1+N$14)</f>
        <v>0</v>
      </c>
      <c r="Q156" s="84" t="n">
        <f aca="false">L156*(1+N$14)</f>
        <v>123.51</v>
      </c>
      <c r="R156" s="19"/>
    </row>
    <row r="157" customFormat="false" ht="12.75" hidden="false" customHeight="false" outlineLevel="0" collapsed="false">
      <c r="A157" s="77" t="s">
        <v>304</v>
      </c>
      <c r="B157" s="78" t="s">
        <v>32</v>
      </c>
      <c r="C157" s="79" t="s">
        <v>33</v>
      </c>
      <c r="D157" s="80" t="n">
        <v>22</v>
      </c>
      <c r="E157" s="81"/>
      <c r="F157" s="82" t="n">
        <v>108.36</v>
      </c>
      <c r="G157" s="83" t="n">
        <v>0</v>
      </c>
      <c r="H157" s="84" t="n">
        <f aca="false">F157+G157</f>
        <v>108.36</v>
      </c>
      <c r="I157" s="85"/>
      <c r="J157" s="82" t="n">
        <f aca="false">F157*D157</f>
        <v>2383.92</v>
      </c>
      <c r="K157" s="83" t="n">
        <f aca="false">G157*D157</f>
        <v>0</v>
      </c>
      <c r="L157" s="84" t="n">
        <f aca="false">J157+K157</f>
        <v>2383.92</v>
      </c>
      <c r="M157" s="86"/>
      <c r="N157" s="87" t="n">
        <f aca="false">L157*N$14</f>
        <v>560.459592</v>
      </c>
      <c r="O157" s="85"/>
      <c r="P157" s="88" t="n">
        <f aca="false">J157*(1+N$14)</f>
        <v>2944.379592</v>
      </c>
      <c r="Q157" s="84" t="n">
        <f aca="false">L157*(1+N$14)</f>
        <v>2944.379592</v>
      </c>
      <c r="R157" s="19"/>
    </row>
    <row r="158" customFormat="false" ht="12.75" hidden="false" customHeight="false" outlineLevel="0" collapsed="false">
      <c r="A158" s="77" t="s">
        <v>305</v>
      </c>
      <c r="B158" s="78" t="s">
        <v>35</v>
      </c>
      <c r="C158" s="79" t="s">
        <v>36</v>
      </c>
      <c r="D158" s="80" t="n">
        <v>1</v>
      </c>
      <c r="E158" s="81"/>
      <c r="F158" s="82" t="n">
        <v>4409.47</v>
      </c>
      <c r="G158" s="83" t="n">
        <v>0</v>
      </c>
      <c r="H158" s="84" t="n">
        <f aca="false">F158+G158</f>
        <v>4409.47</v>
      </c>
      <c r="I158" s="85"/>
      <c r="J158" s="82" t="n">
        <f aca="false">F158*D158</f>
        <v>4409.47</v>
      </c>
      <c r="K158" s="83" t="n">
        <f aca="false">G158*D158</f>
        <v>0</v>
      </c>
      <c r="L158" s="84" t="n">
        <f aca="false">J158+K158</f>
        <v>4409.47</v>
      </c>
      <c r="M158" s="86"/>
      <c r="N158" s="87" t="n">
        <f aca="false">L158*N$14</f>
        <v>1036.666397</v>
      </c>
      <c r="O158" s="85"/>
      <c r="P158" s="88" t="n">
        <f aca="false">J158*(1+N$14)</f>
        <v>5446.136397</v>
      </c>
      <c r="Q158" s="84" t="n">
        <f aca="false">L158*(1+N$14)</f>
        <v>5446.136397</v>
      </c>
      <c r="R158" s="19"/>
    </row>
    <row r="159" customFormat="false" ht="12.75" hidden="false" customHeight="false" outlineLevel="0" collapsed="false">
      <c r="A159" s="77" t="s">
        <v>306</v>
      </c>
      <c r="B159" s="78" t="s">
        <v>38</v>
      </c>
      <c r="C159" s="79" t="s">
        <v>39</v>
      </c>
      <c r="D159" s="80" t="n">
        <v>1</v>
      </c>
      <c r="E159" s="81"/>
      <c r="F159" s="82" t="n">
        <v>0</v>
      </c>
      <c r="G159" s="83" t="n">
        <v>250</v>
      </c>
      <c r="H159" s="84" t="n">
        <f aca="false">F159+G159</f>
        <v>250</v>
      </c>
      <c r="I159" s="85"/>
      <c r="J159" s="82" t="n">
        <f aca="false">F159*D159</f>
        <v>0</v>
      </c>
      <c r="K159" s="83" t="n">
        <f aca="false">G159*D159</f>
        <v>250</v>
      </c>
      <c r="L159" s="84" t="n">
        <f aca="false">J159+K159</f>
        <v>250</v>
      </c>
      <c r="M159" s="86"/>
      <c r="N159" s="87" t="n">
        <f aca="false">L159*N$14</f>
        <v>58.775</v>
      </c>
      <c r="O159" s="85"/>
      <c r="P159" s="88" t="n">
        <f aca="false">J159*(1+N$14)</f>
        <v>0</v>
      </c>
      <c r="Q159" s="84" t="n">
        <f aca="false">L159*(1+N$14)</f>
        <v>308.775</v>
      </c>
      <c r="R159" s="19"/>
    </row>
    <row r="160" customFormat="false" ht="12.75" hidden="false" customHeight="false" outlineLevel="0" collapsed="false">
      <c r="A160" s="77" t="s">
        <v>307</v>
      </c>
      <c r="B160" s="78" t="s">
        <v>41</v>
      </c>
      <c r="C160" s="79" t="s">
        <v>42</v>
      </c>
      <c r="D160" s="80" t="n">
        <v>1</v>
      </c>
      <c r="E160" s="81"/>
      <c r="F160" s="82" t="n">
        <v>0</v>
      </c>
      <c r="G160" s="83" t="n">
        <v>254.59</v>
      </c>
      <c r="H160" s="84" t="n">
        <f aca="false">F160+G160</f>
        <v>254.59</v>
      </c>
      <c r="I160" s="85"/>
      <c r="J160" s="82" t="n">
        <f aca="false">F160*D160</f>
        <v>0</v>
      </c>
      <c r="K160" s="83" t="n">
        <f aca="false">G160*D160</f>
        <v>254.59</v>
      </c>
      <c r="L160" s="84" t="n">
        <f aca="false">J160+K160</f>
        <v>254.59</v>
      </c>
      <c r="M160" s="86"/>
      <c r="N160" s="87" t="n">
        <f aca="false">L160*N$14</f>
        <v>59.854109</v>
      </c>
      <c r="O160" s="85"/>
      <c r="P160" s="88" t="n">
        <f aca="false">J160*(1+N$14)</f>
        <v>0</v>
      </c>
      <c r="Q160" s="84" t="n">
        <f aca="false">L160*(1+N$14)</f>
        <v>314.444109</v>
      </c>
      <c r="R160" s="19"/>
    </row>
    <row r="161" s="76" customFormat="true" ht="12.75" hidden="false" customHeight="false" outlineLevel="0" collapsed="false">
      <c r="A161" s="63" t="s">
        <v>308</v>
      </c>
      <c r="B161" s="64" t="s">
        <v>309</v>
      </c>
      <c r="C161" s="64"/>
      <c r="D161" s="65"/>
      <c r="E161" s="66"/>
      <c r="F161" s="67" t="n">
        <f aca="false">F162+F173</f>
        <v>11408.00448477</v>
      </c>
      <c r="G161" s="64"/>
      <c r="H161" s="68"/>
      <c r="I161" s="69"/>
      <c r="J161" s="70"/>
      <c r="K161" s="71"/>
      <c r="L161" s="68"/>
      <c r="M161" s="72"/>
      <c r="N161" s="73"/>
      <c r="O161" s="69"/>
      <c r="P161" s="74"/>
      <c r="Q161" s="68"/>
      <c r="R161" s="75"/>
    </row>
    <row r="162" s="100" customFormat="true" ht="12.75" hidden="false" customHeight="false" outlineLevel="0" collapsed="false">
      <c r="A162" s="89" t="s">
        <v>310</v>
      </c>
      <c r="B162" s="90" t="s">
        <v>311</v>
      </c>
      <c r="C162" s="90"/>
      <c r="D162" s="91"/>
      <c r="E162" s="92"/>
      <c r="F162" s="93" t="n">
        <f aca="false">SUM(Q163:Q172)</f>
        <v>7459.7656257</v>
      </c>
      <c r="G162" s="90"/>
      <c r="H162" s="94"/>
      <c r="I162" s="95"/>
      <c r="J162" s="102"/>
      <c r="K162" s="103"/>
      <c r="L162" s="94"/>
      <c r="M162" s="96"/>
      <c r="N162" s="97"/>
      <c r="O162" s="95"/>
      <c r="P162" s="98"/>
      <c r="Q162" s="94"/>
      <c r="R162" s="99"/>
    </row>
    <row r="163" customFormat="false" ht="25.5" hidden="false" customHeight="false" outlineLevel="0" collapsed="false">
      <c r="A163" s="77" t="s">
        <v>312</v>
      </c>
      <c r="B163" s="78" t="s">
        <v>313</v>
      </c>
      <c r="C163" s="79" t="s">
        <v>39</v>
      </c>
      <c r="D163" s="80" t="n">
        <v>32</v>
      </c>
      <c r="E163" s="81"/>
      <c r="F163" s="82" t="n">
        <v>1.88</v>
      </c>
      <c r="G163" s="83" t="n">
        <v>0.84</v>
      </c>
      <c r="H163" s="84" t="n">
        <f aca="false">F163+G163</f>
        <v>2.72</v>
      </c>
      <c r="I163" s="85"/>
      <c r="J163" s="82" t="n">
        <f aca="false">F163*D163</f>
        <v>60.16</v>
      </c>
      <c r="K163" s="83" t="n">
        <f aca="false">G163*D163</f>
        <v>26.88</v>
      </c>
      <c r="L163" s="84" t="n">
        <f aca="false">J163+K163</f>
        <v>87.04</v>
      </c>
      <c r="M163" s="86"/>
      <c r="N163" s="87" t="n">
        <f aca="false">L163*N$14</f>
        <v>20.463104</v>
      </c>
      <c r="O163" s="85"/>
      <c r="P163" s="88" t="n">
        <f aca="false">J163*(1+N$14)</f>
        <v>74.303616</v>
      </c>
      <c r="Q163" s="84" t="n">
        <f aca="false">L163*(1+N$14)</f>
        <v>107.503104</v>
      </c>
      <c r="R163" s="19"/>
    </row>
    <row r="164" customFormat="false" ht="51" hidden="false" customHeight="false" outlineLevel="0" collapsed="false">
      <c r="A164" s="77" t="s">
        <v>314</v>
      </c>
      <c r="B164" s="78" t="s">
        <v>315</v>
      </c>
      <c r="C164" s="79" t="s">
        <v>33</v>
      </c>
      <c r="D164" s="80" t="n">
        <v>8</v>
      </c>
      <c r="E164" s="81"/>
      <c r="F164" s="82" t="n">
        <v>18.2</v>
      </c>
      <c r="G164" s="83" t="n">
        <v>6.04</v>
      </c>
      <c r="H164" s="84" t="n">
        <f aca="false">F164+G164</f>
        <v>24.24</v>
      </c>
      <c r="I164" s="85"/>
      <c r="J164" s="82" t="n">
        <f aca="false">F164*D164</f>
        <v>145.6</v>
      </c>
      <c r="K164" s="83" t="n">
        <f aca="false">G164*D164</f>
        <v>48.32</v>
      </c>
      <c r="L164" s="84" t="n">
        <f aca="false">J164+K164</f>
        <v>193.92</v>
      </c>
      <c r="M164" s="86"/>
      <c r="N164" s="87" t="n">
        <f aca="false">L164*N$14</f>
        <v>45.590592</v>
      </c>
      <c r="O164" s="85"/>
      <c r="P164" s="88" t="n">
        <f aca="false">J164*(1+N$14)</f>
        <v>179.83056</v>
      </c>
      <c r="Q164" s="84" t="n">
        <f aca="false">L164*(1+N$14)</f>
        <v>239.510592</v>
      </c>
      <c r="R164" s="19"/>
    </row>
    <row r="165" customFormat="false" ht="38.25" hidden="false" customHeight="false" outlineLevel="0" collapsed="false">
      <c r="A165" s="77" t="s">
        <v>316</v>
      </c>
      <c r="B165" s="78" t="s">
        <v>317</v>
      </c>
      <c r="C165" s="79" t="s">
        <v>151</v>
      </c>
      <c r="D165" s="80" t="n">
        <v>10.5</v>
      </c>
      <c r="E165" s="81"/>
      <c r="F165" s="82" t="n">
        <v>11.11</v>
      </c>
      <c r="G165" s="83" t="n">
        <v>14.78</v>
      </c>
      <c r="H165" s="84" t="n">
        <f aca="false">F165+G165</f>
        <v>25.89</v>
      </c>
      <c r="I165" s="85"/>
      <c r="J165" s="82" t="n">
        <f aca="false">F165*D165</f>
        <v>116.655</v>
      </c>
      <c r="K165" s="83" t="n">
        <f aca="false">G165*D165</f>
        <v>155.19</v>
      </c>
      <c r="L165" s="84" t="n">
        <f aca="false">J165+K165</f>
        <v>271.845</v>
      </c>
      <c r="M165" s="86"/>
      <c r="N165" s="87" t="n">
        <f aca="false">L165*N$14</f>
        <v>63.9107595</v>
      </c>
      <c r="O165" s="85"/>
      <c r="P165" s="88" t="n">
        <f aca="false">J165*(1+N$14)</f>
        <v>144.0805905</v>
      </c>
      <c r="Q165" s="84" t="n">
        <f aca="false">L165*(1+N$14)</f>
        <v>335.7557595</v>
      </c>
      <c r="R165" s="19"/>
    </row>
    <row r="166" customFormat="false" ht="12.75" hidden="false" customHeight="false" outlineLevel="0" collapsed="false">
      <c r="A166" s="77" t="s">
        <v>318</v>
      </c>
      <c r="B166" s="78" t="s">
        <v>319</v>
      </c>
      <c r="C166" s="79" t="s">
        <v>39</v>
      </c>
      <c r="D166" s="80" t="n">
        <v>34.1</v>
      </c>
      <c r="E166" s="81"/>
      <c r="F166" s="82" t="n">
        <v>3.52</v>
      </c>
      <c r="G166" s="83" t="n">
        <v>2.9</v>
      </c>
      <c r="H166" s="84" t="n">
        <f aca="false">F166+G166</f>
        <v>6.42</v>
      </c>
      <c r="I166" s="85"/>
      <c r="J166" s="82" t="n">
        <f aca="false">F166*D166</f>
        <v>120.032</v>
      </c>
      <c r="K166" s="83" t="n">
        <f aca="false">G166*D166</f>
        <v>98.89</v>
      </c>
      <c r="L166" s="84" t="n">
        <f aca="false">J166+K166</f>
        <v>218.922</v>
      </c>
      <c r="M166" s="86"/>
      <c r="N166" s="87" t="n">
        <f aca="false">L166*N$14</f>
        <v>51.4685622</v>
      </c>
      <c r="O166" s="85"/>
      <c r="P166" s="88" t="n">
        <f aca="false">J166*(1+N$14)</f>
        <v>148.2515232</v>
      </c>
      <c r="Q166" s="84" t="n">
        <f aca="false">L166*(1+N$14)</f>
        <v>270.3905622</v>
      </c>
      <c r="R166" s="19"/>
    </row>
    <row r="167" customFormat="false" ht="12.75" hidden="false" customHeight="false" outlineLevel="0" collapsed="false">
      <c r="A167" s="77" t="s">
        <v>320</v>
      </c>
      <c r="B167" s="78" t="s">
        <v>321</v>
      </c>
      <c r="C167" s="79" t="s">
        <v>39</v>
      </c>
      <c r="D167" s="80" t="n">
        <v>34.1</v>
      </c>
      <c r="E167" s="81"/>
      <c r="F167" s="82" t="n">
        <v>15.83</v>
      </c>
      <c r="G167" s="83" t="n">
        <v>24.01</v>
      </c>
      <c r="H167" s="84" t="n">
        <f aca="false">F167+G167</f>
        <v>39.84</v>
      </c>
      <c r="I167" s="85"/>
      <c r="J167" s="82" t="n">
        <f aca="false">F167*D167</f>
        <v>539.803</v>
      </c>
      <c r="K167" s="83" t="n">
        <f aca="false">G167*D167</f>
        <v>818.741</v>
      </c>
      <c r="L167" s="84" t="n">
        <f aca="false">J167+K167</f>
        <v>1358.544</v>
      </c>
      <c r="M167" s="86"/>
      <c r="N167" s="87" t="n">
        <f aca="false">L167*N$14</f>
        <v>319.3936944</v>
      </c>
      <c r="O167" s="85"/>
      <c r="P167" s="88" t="n">
        <f aca="false">J167*(1+N$14)</f>
        <v>666.7106853</v>
      </c>
      <c r="Q167" s="84" t="n">
        <f aca="false">L167*(1+N$14)</f>
        <v>1677.9376944</v>
      </c>
      <c r="R167" s="19"/>
    </row>
    <row r="168" customFormat="false" ht="25.5" hidden="false" customHeight="false" outlineLevel="0" collapsed="false">
      <c r="A168" s="77" t="s">
        <v>322</v>
      </c>
      <c r="B168" s="78" t="s">
        <v>323</v>
      </c>
      <c r="C168" s="79" t="s">
        <v>39</v>
      </c>
      <c r="D168" s="80" t="n">
        <v>32</v>
      </c>
      <c r="E168" s="81"/>
      <c r="F168" s="82" t="n">
        <v>47.98</v>
      </c>
      <c r="G168" s="83" t="n">
        <v>53.27</v>
      </c>
      <c r="H168" s="84" t="n">
        <f aca="false">F168+G168</f>
        <v>101.25</v>
      </c>
      <c r="I168" s="85"/>
      <c r="J168" s="82" t="n">
        <f aca="false">F168*D168</f>
        <v>1535.36</v>
      </c>
      <c r="K168" s="83" t="n">
        <f aca="false">G168*D168</f>
        <v>1704.64</v>
      </c>
      <c r="L168" s="84" t="n">
        <f aca="false">J168+K168</f>
        <v>3240</v>
      </c>
      <c r="M168" s="86"/>
      <c r="N168" s="87" t="n">
        <f aca="false">L168*N$14</f>
        <v>761.724</v>
      </c>
      <c r="O168" s="85"/>
      <c r="P168" s="88" t="n">
        <f aca="false">J168*(1+N$14)</f>
        <v>1896.323136</v>
      </c>
      <c r="Q168" s="84" t="n">
        <f aca="false">L168*(1+N$14)</f>
        <v>4001.724</v>
      </c>
      <c r="R168" s="19"/>
    </row>
    <row r="169" customFormat="false" ht="25.5" hidden="false" customHeight="false" outlineLevel="0" collapsed="false">
      <c r="A169" s="77" t="s">
        <v>324</v>
      </c>
      <c r="B169" s="78" t="s">
        <v>325</v>
      </c>
      <c r="C169" s="79" t="s">
        <v>151</v>
      </c>
      <c r="D169" s="80" t="n">
        <v>11.4</v>
      </c>
      <c r="E169" s="81"/>
      <c r="F169" s="82" t="n">
        <v>4.67</v>
      </c>
      <c r="G169" s="83" t="n">
        <v>16.97</v>
      </c>
      <c r="H169" s="84" t="n">
        <f aca="false">F169+G169</f>
        <v>21.64</v>
      </c>
      <c r="I169" s="85"/>
      <c r="J169" s="82" t="n">
        <f aca="false">F169*D169</f>
        <v>53.238</v>
      </c>
      <c r="K169" s="83" t="n">
        <f aca="false">G169*D169</f>
        <v>193.458</v>
      </c>
      <c r="L169" s="84" t="n">
        <f aca="false">J169+K169</f>
        <v>246.696</v>
      </c>
      <c r="M169" s="86"/>
      <c r="N169" s="87" t="n">
        <f aca="false">L169*N$14</f>
        <v>57.9982296</v>
      </c>
      <c r="O169" s="85"/>
      <c r="P169" s="88" t="n">
        <f aca="false">J169*(1+N$14)</f>
        <v>65.7542538</v>
      </c>
      <c r="Q169" s="84" t="n">
        <f aca="false">L169*(1+N$14)</f>
        <v>304.6942296</v>
      </c>
      <c r="R169" s="19"/>
    </row>
    <row r="170" customFormat="false" ht="38.25" hidden="false" customHeight="false" outlineLevel="0" collapsed="false">
      <c r="A170" s="77" t="s">
        <v>326</v>
      </c>
      <c r="B170" s="78" t="s">
        <v>327</v>
      </c>
      <c r="C170" s="79" t="s">
        <v>151</v>
      </c>
      <c r="D170" s="80" t="n">
        <v>4</v>
      </c>
      <c r="E170" s="81"/>
      <c r="F170" s="82" t="n">
        <v>4.67</v>
      </c>
      <c r="G170" s="83" t="n">
        <v>43.88</v>
      </c>
      <c r="H170" s="84" t="n">
        <f aca="false">F170+G170</f>
        <v>48.55</v>
      </c>
      <c r="I170" s="85"/>
      <c r="J170" s="82" t="n">
        <f aca="false">F170*D170</f>
        <v>18.68</v>
      </c>
      <c r="K170" s="83" t="n">
        <f aca="false">G170*D170</f>
        <v>175.52</v>
      </c>
      <c r="L170" s="84" t="n">
        <f aca="false">J170+K170</f>
        <v>194.2</v>
      </c>
      <c r="M170" s="86"/>
      <c r="N170" s="87" t="n">
        <f aca="false">L170*N$14</f>
        <v>45.65642</v>
      </c>
      <c r="O170" s="85"/>
      <c r="P170" s="88" t="n">
        <f aca="false">J170*(1+N$14)</f>
        <v>23.071668</v>
      </c>
      <c r="Q170" s="84" t="n">
        <f aca="false">L170*(1+N$14)</f>
        <v>239.85642</v>
      </c>
      <c r="R170" s="19"/>
    </row>
    <row r="171" customFormat="false" ht="25.5" hidden="false" customHeight="false" outlineLevel="0" collapsed="false">
      <c r="A171" s="77" t="s">
        <v>328</v>
      </c>
      <c r="B171" s="78" t="s">
        <v>329</v>
      </c>
      <c r="C171" s="79" t="s">
        <v>39</v>
      </c>
      <c r="D171" s="80" t="n">
        <v>16</v>
      </c>
      <c r="E171" s="81"/>
      <c r="F171" s="82" t="n">
        <v>1.98</v>
      </c>
      <c r="G171" s="83" t="n">
        <v>0.86</v>
      </c>
      <c r="H171" s="84" t="n">
        <f aca="false">F171+G171</f>
        <v>2.84</v>
      </c>
      <c r="I171" s="85"/>
      <c r="J171" s="82" t="n">
        <f aca="false">F171*D171</f>
        <v>31.68</v>
      </c>
      <c r="K171" s="83" t="n">
        <f aca="false">G171*D171</f>
        <v>13.76</v>
      </c>
      <c r="L171" s="84" t="n">
        <f aca="false">J171+K171</f>
        <v>45.44</v>
      </c>
      <c r="M171" s="86"/>
      <c r="N171" s="87" t="n">
        <f aca="false">L171*N$14</f>
        <v>10.682944</v>
      </c>
      <c r="O171" s="85"/>
      <c r="P171" s="88" t="n">
        <f aca="false">J171*(1+N$14)</f>
        <v>39.127968</v>
      </c>
      <c r="Q171" s="84" t="n">
        <f aca="false">L171*(1+N$14)</f>
        <v>56.122944</v>
      </c>
      <c r="R171" s="19"/>
    </row>
    <row r="172" customFormat="false" ht="25.5" hidden="false" customHeight="false" outlineLevel="0" collapsed="false">
      <c r="A172" s="77" t="s">
        <v>330</v>
      </c>
      <c r="B172" s="78" t="s">
        <v>331</v>
      </c>
      <c r="C172" s="79" t="s">
        <v>39</v>
      </c>
      <c r="D172" s="80" t="n">
        <v>16</v>
      </c>
      <c r="E172" s="81"/>
      <c r="F172" s="82" t="n">
        <v>1.7</v>
      </c>
      <c r="G172" s="83" t="n">
        <v>9.75</v>
      </c>
      <c r="H172" s="84" t="n">
        <f aca="false">F172+G172</f>
        <v>11.45</v>
      </c>
      <c r="I172" s="85"/>
      <c r="J172" s="82" t="n">
        <f aca="false">F172*D172</f>
        <v>27.2</v>
      </c>
      <c r="K172" s="83" t="n">
        <f aca="false">G172*D172</f>
        <v>156</v>
      </c>
      <c r="L172" s="84" t="n">
        <f aca="false">J172+K172</f>
        <v>183.2</v>
      </c>
      <c r="M172" s="86"/>
      <c r="N172" s="87" t="n">
        <f aca="false">L172*N$14</f>
        <v>43.07032</v>
      </c>
      <c r="O172" s="85"/>
      <c r="P172" s="88" t="n">
        <f aca="false">J172*(1+N$14)</f>
        <v>33.59472</v>
      </c>
      <c r="Q172" s="84" t="n">
        <f aca="false">L172*(1+N$14)</f>
        <v>226.27032</v>
      </c>
      <c r="R172" s="19"/>
    </row>
    <row r="173" s="100" customFormat="true" ht="12.75" hidden="false" customHeight="false" outlineLevel="0" collapsed="false">
      <c r="A173" s="89" t="s">
        <v>332</v>
      </c>
      <c r="B173" s="90" t="s">
        <v>333</v>
      </c>
      <c r="C173" s="90"/>
      <c r="D173" s="91"/>
      <c r="E173" s="92"/>
      <c r="F173" s="93" t="n">
        <f aca="false">SUM(Q174:Q177)</f>
        <v>3948.23885907</v>
      </c>
      <c r="G173" s="90"/>
      <c r="H173" s="94"/>
      <c r="I173" s="95"/>
      <c r="J173" s="102"/>
      <c r="K173" s="103"/>
      <c r="L173" s="94"/>
      <c r="M173" s="96"/>
      <c r="N173" s="97"/>
      <c r="O173" s="95"/>
      <c r="P173" s="98"/>
      <c r="Q173" s="94"/>
      <c r="R173" s="99"/>
    </row>
    <row r="174" customFormat="false" ht="25.5" hidden="false" customHeight="false" outlineLevel="0" collapsed="false">
      <c r="A174" s="77" t="s">
        <v>334</v>
      </c>
      <c r="B174" s="78" t="s">
        <v>329</v>
      </c>
      <c r="C174" s="79" t="s">
        <v>39</v>
      </c>
      <c r="D174" s="80" t="n">
        <v>86.03</v>
      </c>
      <c r="E174" s="81"/>
      <c r="F174" s="82" t="n">
        <v>1.98</v>
      </c>
      <c r="G174" s="83" t="n">
        <v>0.86</v>
      </c>
      <c r="H174" s="84" t="n">
        <f aca="false">F174+G174</f>
        <v>2.84</v>
      </c>
      <c r="I174" s="85"/>
      <c r="J174" s="82" t="n">
        <f aca="false">F174*D174</f>
        <v>170.3394</v>
      </c>
      <c r="K174" s="83" t="n">
        <f aca="false">G174*D174</f>
        <v>73.9858</v>
      </c>
      <c r="L174" s="84" t="n">
        <f aca="false">J174+K174</f>
        <v>244.3252</v>
      </c>
      <c r="M174" s="86"/>
      <c r="N174" s="87" t="n">
        <f aca="false">L174*N$14</f>
        <v>57.44085452</v>
      </c>
      <c r="O174" s="85"/>
      <c r="P174" s="88" t="n">
        <f aca="false">J174*(1+N$14)</f>
        <v>210.38619294</v>
      </c>
      <c r="Q174" s="84" t="n">
        <f aca="false">L174*(1+N$14)</f>
        <v>301.76605452</v>
      </c>
      <c r="R174" s="19"/>
    </row>
    <row r="175" customFormat="false" ht="25.5" hidden="false" customHeight="false" outlineLevel="0" collapsed="false">
      <c r="A175" s="77" t="s">
        <v>335</v>
      </c>
      <c r="B175" s="78" t="s">
        <v>336</v>
      </c>
      <c r="C175" s="79" t="s">
        <v>151</v>
      </c>
      <c r="D175" s="80" t="n">
        <v>11.8</v>
      </c>
      <c r="E175" s="81"/>
      <c r="F175" s="82" t="n">
        <v>6.88</v>
      </c>
      <c r="G175" s="83" t="n">
        <v>51.14</v>
      </c>
      <c r="H175" s="84" t="n">
        <f aca="false">F175+G175</f>
        <v>58.02</v>
      </c>
      <c r="I175" s="85"/>
      <c r="J175" s="82" t="n">
        <f aca="false">F175*D175</f>
        <v>81.184</v>
      </c>
      <c r="K175" s="83" t="n">
        <f aca="false">G175*D175</f>
        <v>603.452</v>
      </c>
      <c r="L175" s="84" t="n">
        <f aca="false">J175+K175</f>
        <v>684.636</v>
      </c>
      <c r="M175" s="86"/>
      <c r="N175" s="87" t="n">
        <f aca="false">L175*N$14</f>
        <v>160.9579236</v>
      </c>
      <c r="O175" s="85"/>
      <c r="P175" s="88" t="n">
        <f aca="false">J175*(1+N$14)</f>
        <v>100.2703584</v>
      </c>
      <c r="Q175" s="84" t="n">
        <f aca="false">L175*(1+N$14)</f>
        <v>845.5939236</v>
      </c>
      <c r="R175" s="19"/>
    </row>
    <row r="176" customFormat="false" ht="25.5" hidden="false" customHeight="false" outlineLevel="0" collapsed="false">
      <c r="A176" s="77" t="s">
        <v>337</v>
      </c>
      <c r="B176" s="78" t="s">
        <v>331</v>
      </c>
      <c r="C176" s="79" t="s">
        <v>39</v>
      </c>
      <c r="D176" s="80" t="n">
        <v>86.03</v>
      </c>
      <c r="E176" s="81"/>
      <c r="F176" s="82" t="n">
        <v>1.7</v>
      </c>
      <c r="G176" s="83" t="n">
        <v>9.75</v>
      </c>
      <c r="H176" s="84" t="n">
        <f aca="false">F176+G176</f>
        <v>11.45</v>
      </c>
      <c r="I176" s="85"/>
      <c r="J176" s="82" t="n">
        <f aca="false">F176*D176</f>
        <v>146.251</v>
      </c>
      <c r="K176" s="83" t="n">
        <f aca="false">G176*D176</f>
        <v>838.7925</v>
      </c>
      <c r="L176" s="84" t="n">
        <f aca="false">J176+K176</f>
        <v>985.0435</v>
      </c>
      <c r="M176" s="86"/>
      <c r="N176" s="87" t="n">
        <f aca="false">L176*N$14</f>
        <v>231.58372685</v>
      </c>
      <c r="O176" s="85"/>
      <c r="P176" s="88" t="n">
        <f aca="false">J176*(1+N$14)</f>
        <v>180.6346101</v>
      </c>
      <c r="Q176" s="84" t="n">
        <f aca="false">L176*(1+N$14)</f>
        <v>1216.62722685</v>
      </c>
      <c r="R176" s="19"/>
    </row>
    <row r="177" customFormat="false" ht="25.5" hidden="false" customHeight="false" outlineLevel="0" collapsed="false">
      <c r="A177" s="77" t="s">
        <v>338</v>
      </c>
      <c r="B177" s="78" t="s">
        <v>339</v>
      </c>
      <c r="C177" s="79" t="s">
        <v>151</v>
      </c>
      <c r="D177" s="80" t="n">
        <v>26.42</v>
      </c>
      <c r="E177" s="81"/>
      <c r="F177" s="82" t="n">
        <v>4.67</v>
      </c>
      <c r="G177" s="83" t="n">
        <v>43.88</v>
      </c>
      <c r="H177" s="84" t="n">
        <f aca="false">F177+G177</f>
        <v>48.55</v>
      </c>
      <c r="I177" s="85"/>
      <c r="J177" s="82" t="n">
        <f aca="false">F177*D177</f>
        <v>123.3814</v>
      </c>
      <c r="K177" s="83" t="n">
        <f aca="false">G177*D177</f>
        <v>1159.3096</v>
      </c>
      <c r="L177" s="84" t="n">
        <f aca="false">J177+K177</f>
        <v>1282.691</v>
      </c>
      <c r="M177" s="86"/>
      <c r="N177" s="87" t="n">
        <f aca="false">L177*N$14</f>
        <v>301.5606541</v>
      </c>
      <c r="O177" s="85"/>
      <c r="P177" s="88" t="n">
        <f aca="false">J177*(1+N$14)</f>
        <v>152.38836714</v>
      </c>
      <c r="Q177" s="84" t="n">
        <f aca="false">L177*(1+N$14)</f>
        <v>1584.2516541</v>
      </c>
      <c r="R177" s="19"/>
    </row>
    <row r="178" s="76" customFormat="true" ht="12.75" hidden="false" customHeight="false" outlineLevel="0" collapsed="false">
      <c r="A178" s="63" t="s">
        <v>340</v>
      </c>
      <c r="B178" s="64" t="s">
        <v>341</v>
      </c>
      <c r="C178" s="64"/>
      <c r="D178" s="65"/>
      <c r="E178" s="66"/>
      <c r="F178" s="67" t="n">
        <f aca="false">F179+F183+F193+F208</f>
        <v>52092.52059885</v>
      </c>
      <c r="G178" s="64"/>
      <c r="H178" s="68"/>
      <c r="I178" s="69"/>
      <c r="J178" s="70"/>
      <c r="K178" s="71"/>
      <c r="L178" s="68"/>
      <c r="M178" s="72"/>
      <c r="N178" s="73"/>
      <c r="O178" s="69"/>
      <c r="P178" s="74"/>
      <c r="Q178" s="68"/>
      <c r="R178" s="75"/>
    </row>
    <row r="179" s="100" customFormat="true" ht="12.75" hidden="false" customHeight="false" outlineLevel="0" collapsed="false">
      <c r="A179" s="89" t="s">
        <v>342</v>
      </c>
      <c r="B179" s="90" t="s">
        <v>343</v>
      </c>
      <c r="C179" s="90"/>
      <c r="D179" s="91"/>
      <c r="E179" s="92"/>
      <c r="F179" s="93" t="n">
        <f aca="false">SUM(Q180:Q182)</f>
        <v>10385.844741</v>
      </c>
      <c r="G179" s="90"/>
      <c r="H179" s="94"/>
      <c r="I179" s="95"/>
      <c r="J179" s="89"/>
      <c r="K179" s="90"/>
      <c r="L179" s="94"/>
      <c r="M179" s="96"/>
      <c r="N179" s="97"/>
      <c r="O179" s="95"/>
      <c r="P179" s="98"/>
      <c r="Q179" s="94"/>
      <c r="R179" s="99"/>
    </row>
    <row r="180" customFormat="false" ht="25.5" hidden="false" customHeight="false" outlineLevel="0" collapsed="false">
      <c r="A180" s="77" t="s">
        <v>344</v>
      </c>
      <c r="B180" s="78" t="s">
        <v>93</v>
      </c>
      <c r="C180" s="79" t="s">
        <v>42</v>
      </c>
      <c r="D180" s="80" t="n">
        <v>2</v>
      </c>
      <c r="E180" s="81"/>
      <c r="F180" s="82" t="n">
        <v>1067.11</v>
      </c>
      <c r="G180" s="83" t="n">
        <v>1538.6</v>
      </c>
      <c r="H180" s="84" t="n">
        <f aca="false">F180+G180</f>
        <v>2605.71</v>
      </c>
      <c r="I180" s="85"/>
      <c r="J180" s="82" t="n">
        <f aca="false">F180*D180</f>
        <v>2134.22</v>
      </c>
      <c r="K180" s="83" t="n">
        <f aca="false">G180*D180</f>
        <v>3077.2</v>
      </c>
      <c r="L180" s="84" t="n">
        <f aca="false">J180+K180</f>
        <v>5211.42</v>
      </c>
      <c r="M180" s="86"/>
      <c r="N180" s="87" t="n">
        <f aca="false">L180*N$14</f>
        <v>1225.204842</v>
      </c>
      <c r="O180" s="85"/>
      <c r="P180" s="88" t="n">
        <f aca="false">J180*(1+N$14)</f>
        <v>2635.975122</v>
      </c>
      <c r="Q180" s="84" t="n">
        <f aca="false">L180*(1+N$14)</f>
        <v>6436.624842</v>
      </c>
      <c r="R180" s="19"/>
    </row>
    <row r="181" customFormat="false" ht="38.25" hidden="false" customHeight="false" outlineLevel="0" collapsed="false">
      <c r="A181" s="77" t="s">
        <v>345</v>
      </c>
      <c r="B181" s="78" t="s">
        <v>346</v>
      </c>
      <c r="C181" s="79" t="s">
        <v>42</v>
      </c>
      <c r="D181" s="80" t="n">
        <v>1</v>
      </c>
      <c r="E181" s="81"/>
      <c r="F181" s="82" t="n">
        <v>104.14</v>
      </c>
      <c r="G181" s="83" t="n">
        <v>989.17</v>
      </c>
      <c r="H181" s="84" t="n">
        <f aca="false">F181+G181</f>
        <v>1093.31</v>
      </c>
      <c r="I181" s="85"/>
      <c r="J181" s="82" t="n">
        <f aca="false">F181*D181</f>
        <v>104.14</v>
      </c>
      <c r="K181" s="83" t="n">
        <f aca="false">G181*D181</f>
        <v>989.17</v>
      </c>
      <c r="L181" s="84" t="n">
        <f aca="false">J181+K181</f>
        <v>1093.31</v>
      </c>
      <c r="M181" s="86"/>
      <c r="N181" s="87" t="n">
        <f aca="false">L181*N$14</f>
        <v>257.037181</v>
      </c>
      <c r="O181" s="85"/>
      <c r="P181" s="88" t="n">
        <f aca="false">J181*(1+N$14)</f>
        <v>128.623314</v>
      </c>
      <c r="Q181" s="84" t="n">
        <f aca="false">L181*(1+N$14)</f>
        <v>1350.347181</v>
      </c>
      <c r="R181" s="19"/>
    </row>
    <row r="182" customFormat="false" ht="25.5" hidden="false" customHeight="false" outlineLevel="0" collapsed="false">
      <c r="A182" s="77" t="s">
        <v>347</v>
      </c>
      <c r="B182" s="78" t="s">
        <v>348</v>
      </c>
      <c r="C182" s="79" t="s">
        <v>42</v>
      </c>
      <c r="D182" s="80" t="n">
        <v>1</v>
      </c>
      <c r="E182" s="81"/>
      <c r="F182" s="82" t="n">
        <v>861.77</v>
      </c>
      <c r="G182" s="83" t="n">
        <v>1242.41</v>
      </c>
      <c r="H182" s="84" t="n">
        <f aca="false">F182+G182</f>
        <v>2104.18</v>
      </c>
      <c r="I182" s="85"/>
      <c r="J182" s="82" t="n">
        <f aca="false">F182*D182</f>
        <v>861.77</v>
      </c>
      <c r="K182" s="83" t="n">
        <f aca="false">G182*D182</f>
        <v>1242.41</v>
      </c>
      <c r="L182" s="84" t="n">
        <f aca="false">J182+K182</f>
        <v>2104.18</v>
      </c>
      <c r="M182" s="86"/>
      <c r="N182" s="87" t="n">
        <f aca="false">L182*N$14</f>
        <v>494.692718</v>
      </c>
      <c r="O182" s="85"/>
      <c r="P182" s="88" t="n">
        <f aca="false">J182*(1+N$14)</f>
        <v>1064.372127</v>
      </c>
      <c r="Q182" s="84" t="n">
        <f aca="false">L182*(1+N$14)</f>
        <v>2598.872718</v>
      </c>
      <c r="R182" s="19"/>
    </row>
    <row r="183" s="100" customFormat="true" ht="12.75" hidden="false" customHeight="false" outlineLevel="0" collapsed="false">
      <c r="A183" s="89" t="s">
        <v>349</v>
      </c>
      <c r="B183" s="90" t="s">
        <v>350</v>
      </c>
      <c r="C183" s="90"/>
      <c r="D183" s="91"/>
      <c r="E183" s="92"/>
      <c r="F183" s="93" t="n">
        <f aca="false">SUM(Q184:Q192)</f>
        <v>7931.50774785</v>
      </c>
      <c r="G183" s="90"/>
      <c r="H183" s="94"/>
      <c r="I183" s="95"/>
      <c r="J183" s="102"/>
      <c r="K183" s="103"/>
      <c r="L183" s="94"/>
      <c r="M183" s="96"/>
      <c r="N183" s="97"/>
      <c r="O183" s="95"/>
      <c r="P183" s="98"/>
      <c r="Q183" s="94"/>
      <c r="R183" s="99"/>
    </row>
    <row r="184" customFormat="false" ht="25.5" hidden="false" customHeight="false" outlineLevel="0" collapsed="false">
      <c r="A184" s="77" t="s">
        <v>351</v>
      </c>
      <c r="B184" s="78" t="s">
        <v>352</v>
      </c>
      <c r="C184" s="79" t="s">
        <v>39</v>
      </c>
      <c r="D184" s="80" t="n">
        <v>6.45</v>
      </c>
      <c r="E184" s="81"/>
      <c r="F184" s="82" t="n">
        <v>9.52</v>
      </c>
      <c r="G184" s="83" t="n">
        <v>12.01</v>
      </c>
      <c r="H184" s="84" t="n">
        <f aca="false">F184+G184</f>
        <v>21.53</v>
      </c>
      <c r="I184" s="85"/>
      <c r="J184" s="82" t="n">
        <f aca="false">F184*D184</f>
        <v>61.404</v>
      </c>
      <c r="K184" s="83" t="n">
        <f aca="false">G184*D184</f>
        <v>77.4645</v>
      </c>
      <c r="L184" s="84" t="n">
        <f aca="false">J184+K184</f>
        <v>138.8685</v>
      </c>
      <c r="M184" s="86"/>
      <c r="N184" s="87" t="n">
        <f aca="false">L184*N$14</f>
        <v>32.64798435</v>
      </c>
      <c r="O184" s="85"/>
      <c r="P184" s="88" t="n">
        <f aca="false">J184*(1+N$14)</f>
        <v>75.8400804</v>
      </c>
      <c r="Q184" s="84" t="n">
        <f aca="false">L184*(1+N$14)</f>
        <v>171.51648435</v>
      </c>
      <c r="R184" s="19"/>
    </row>
    <row r="185" customFormat="false" ht="25.5" hidden="false" customHeight="false" outlineLevel="0" collapsed="false">
      <c r="A185" s="77" t="s">
        <v>353</v>
      </c>
      <c r="B185" s="78" t="s">
        <v>354</v>
      </c>
      <c r="C185" s="79" t="s">
        <v>39</v>
      </c>
      <c r="D185" s="80" t="n">
        <v>58.3</v>
      </c>
      <c r="E185" s="81"/>
      <c r="F185" s="82" t="n">
        <v>9.52</v>
      </c>
      <c r="G185" s="83" t="n">
        <v>12.01</v>
      </c>
      <c r="H185" s="84" t="n">
        <f aca="false">F185+G185</f>
        <v>21.53</v>
      </c>
      <c r="I185" s="85"/>
      <c r="J185" s="82" t="n">
        <f aca="false">F185*D185</f>
        <v>555.016</v>
      </c>
      <c r="K185" s="83" t="n">
        <f aca="false">G185*D185</f>
        <v>700.183</v>
      </c>
      <c r="L185" s="84" t="n">
        <f aca="false">J185+K185</f>
        <v>1255.199</v>
      </c>
      <c r="M185" s="86"/>
      <c r="N185" s="87" t="n">
        <f aca="false">L185*N$14</f>
        <v>295.0972849</v>
      </c>
      <c r="O185" s="85"/>
      <c r="P185" s="88" t="n">
        <f aca="false">J185*(1+N$14)</f>
        <v>685.5002616</v>
      </c>
      <c r="Q185" s="84" t="n">
        <f aca="false">L185*(1+N$14)</f>
        <v>1550.2962849</v>
      </c>
      <c r="R185" s="19"/>
    </row>
    <row r="186" customFormat="false" ht="12.75" hidden="false" customHeight="false" outlineLevel="0" collapsed="false">
      <c r="A186" s="77" t="s">
        <v>355</v>
      </c>
      <c r="B186" s="78" t="s">
        <v>356</v>
      </c>
      <c r="C186" s="79" t="s">
        <v>39</v>
      </c>
      <c r="D186" s="80" t="n">
        <v>5.69</v>
      </c>
      <c r="E186" s="81"/>
      <c r="F186" s="82" t="n">
        <v>9.52</v>
      </c>
      <c r="G186" s="83" t="n">
        <v>12.01</v>
      </c>
      <c r="H186" s="84" t="n">
        <f aca="false">F186+G186</f>
        <v>21.53</v>
      </c>
      <c r="I186" s="85"/>
      <c r="J186" s="82" t="n">
        <f aca="false">F186*D186</f>
        <v>54.1688</v>
      </c>
      <c r="K186" s="83" t="n">
        <f aca="false">G186*D186</f>
        <v>68.3369</v>
      </c>
      <c r="L186" s="84" t="n">
        <f aca="false">J186+K186</f>
        <v>122.5057</v>
      </c>
      <c r="M186" s="86"/>
      <c r="N186" s="87" t="n">
        <f aca="false">L186*N$14</f>
        <v>28.80109007</v>
      </c>
      <c r="O186" s="85"/>
      <c r="P186" s="88" t="n">
        <f aca="false">J186*(1+N$14)</f>
        <v>66.90388488</v>
      </c>
      <c r="Q186" s="84" t="n">
        <f aca="false">L186*(1+N$14)</f>
        <v>151.30679007</v>
      </c>
      <c r="R186" s="19"/>
    </row>
    <row r="187" customFormat="false" ht="38.25" hidden="false" customHeight="false" outlineLevel="0" collapsed="false">
      <c r="A187" s="77" t="s">
        <v>357</v>
      </c>
      <c r="B187" s="78" t="s">
        <v>358</v>
      </c>
      <c r="C187" s="79" t="s">
        <v>39</v>
      </c>
      <c r="D187" s="80" t="n">
        <v>179.47</v>
      </c>
      <c r="E187" s="81"/>
      <c r="F187" s="82" t="n">
        <v>4.16</v>
      </c>
      <c r="G187" s="83" t="n">
        <v>10.71</v>
      </c>
      <c r="H187" s="84" t="n">
        <f aca="false">F187+G187</f>
        <v>14.87</v>
      </c>
      <c r="I187" s="85"/>
      <c r="J187" s="82" t="n">
        <f aca="false">F187*D187</f>
        <v>746.5952</v>
      </c>
      <c r="K187" s="83" t="n">
        <f aca="false">G187*D187</f>
        <v>1922.1237</v>
      </c>
      <c r="L187" s="84" t="n">
        <f aca="false">J187+K187</f>
        <v>2668.7189</v>
      </c>
      <c r="M187" s="86"/>
      <c r="N187" s="87" t="n">
        <f aca="false">L187*N$14</f>
        <v>627.41581339</v>
      </c>
      <c r="O187" s="85"/>
      <c r="P187" s="88" t="n">
        <f aca="false">J187*(1+N$14)</f>
        <v>922.11973152</v>
      </c>
      <c r="Q187" s="84" t="n">
        <f aca="false">L187*(1+N$14)</f>
        <v>3296.13471339</v>
      </c>
      <c r="R187" s="19"/>
    </row>
    <row r="188" customFormat="false" ht="25.5" hidden="false" customHeight="false" outlineLevel="0" collapsed="false">
      <c r="A188" s="77" t="s">
        <v>359</v>
      </c>
      <c r="B188" s="78" t="s">
        <v>360</v>
      </c>
      <c r="C188" s="79" t="s">
        <v>39</v>
      </c>
      <c r="D188" s="80" t="n">
        <v>30.38</v>
      </c>
      <c r="E188" s="81"/>
      <c r="F188" s="82" t="n">
        <v>0.86</v>
      </c>
      <c r="G188" s="83" t="n">
        <v>2.27</v>
      </c>
      <c r="H188" s="84" t="n">
        <f aca="false">F188+G188</f>
        <v>3.13</v>
      </c>
      <c r="I188" s="85"/>
      <c r="J188" s="82" t="n">
        <f aca="false">F188*D188</f>
        <v>26.1268</v>
      </c>
      <c r="K188" s="83" t="n">
        <f aca="false">G188*D188</f>
        <v>68.9626</v>
      </c>
      <c r="L188" s="84" t="n">
        <f aca="false">J188+K188</f>
        <v>95.0894</v>
      </c>
      <c r="M188" s="86"/>
      <c r="N188" s="87" t="n">
        <f aca="false">L188*N$14</f>
        <v>22.35551794</v>
      </c>
      <c r="O188" s="85"/>
      <c r="P188" s="88" t="n">
        <f aca="false">J188*(1+N$14)</f>
        <v>32.26921068</v>
      </c>
      <c r="Q188" s="84" t="n">
        <f aca="false">L188*(1+N$14)</f>
        <v>117.44491794</v>
      </c>
      <c r="R188" s="19"/>
    </row>
    <row r="189" customFormat="false" ht="25.5" hidden="false" customHeight="false" outlineLevel="0" collapsed="false">
      <c r="A189" s="77" t="s">
        <v>361</v>
      </c>
      <c r="B189" s="78" t="s">
        <v>362</v>
      </c>
      <c r="C189" s="79" t="s">
        <v>39</v>
      </c>
      <c r="D189" s="80" t="n">
        <v>25</v>
      </c>
      <c r="E189" s="81"/>
      <c r="F189" s="82" t="n">
        <v>6.94</v>
      </c>
      <c r="G189" s="83" t="n">
        <v>7.41</v>
      </c>
      <c r="H189" s="84" t="n">
        <f aca="false">F189+G189</f>
        <v>14.35</v>
      </c>
      <c r="I189" s="85"/>
      <c r="J189" s="82" t="n">
        <f aca="false">F189*D189</f>
        <v>173.5</v>
      </c>
      <c r="K189" s="83" t="n">
        <f aca="false">G189*D189</f>
        <v>185.25</v>
      </c>
      <c r="L189" s="84" t="n">
        <f aca="false">J189+K189</f>
        <v>358.75</v>
      </c>
      <c r="M189" s="86"/>
      <c r="N189" s="87" t="n">
        <f aca="false">L189*N$14</f>
        <v>84.342125</v>
      </c>
      <c r="O189" s="85"/>
      <c r="P189" s="88" t="n">
        <f aca="false">J189*(1+N$14)</f>
        <v>214.28985</v>
      </c>
      <c r="Q189" s="84" t="n">
        <f aca="false">L189*(1+N$14)</f>
        <v>443.092125</v>
      </c>
      <c r="R189" s="19"/>
    </row>
    <row r="190" customFormat="false" ht="38.25" hidden="false" customHeight="false" outlineLevel="0" collapsed="false">
      <c r="A190" s="77" t="s">
        <v>363</v>
      </c>
      <c r="B190" s="78" t="s">
        <v>364</v>
      </c>
      <c r="C190" s="79" t="s">
        <v>39</v>
      </c>
      <c r="D190" s="80" t="n">
        <v>42</v>
      </c>
      <c r="E190" s="81"/>
      <c r="F190" s="82" t="n">
        <v>3.68</v>
      </c>
      <c r="G190" s="83" t="n">
        <v>14.06</v>
      </c>
      <c r="H190" s="84" t="n">
        <f aca="false">F190+G190</f>
        <v>17.74</v>
      </c>
      <c r="I190" s="85"/>
      <c r="J190" s="82" t="n">
        <f aca="false">F190*D190</f>
        <v>154.56</v>
      </c>
      <c r="K190" s="83" t="n">
        <f aca="false">G190*D190</f>
        <v>590.52</v>
      </c>
      <c r="L190" s="84" t="n">
        <f aca="false">J190+K190</f>
        <v>745.08</v>
      </c>
      <c r="M190" s="86"/>
      <c r="N190" s="87" t="n">
        <f aca="false">L190*N$14</f>
        <v>175.168308</v>
      </c>
      <c r="O190" s="85"/>
      <c r="P190" s="88" t="n">
        <f aca="false">J190*(1+N$14)</f>
        <v>190.897056</v>
      </c>
      <c r="Q190" s="84" t="n">
        <f aca="false">L190*(1+N$14)</f>
        <v>920.248308</v>
      </c>
      <c r="R190" s="19"/>
    </row>
    <row r="191" customFormat="false" ht="25.5" hidden="false" customHeight="false" outlineLevel="0" collapsed="false">
      <c r="A191" s="77" t="s">
        <v>365</v>
      </c>
      <c r="B191" s="78" t="s">
        <v>366</v>
      </c>
      <c r="C191" s="79" t="s">
        <v>39</v>
      </c>
      <c r="D191" s="80" t="n">
        <v>25</v>
      </c>
      <c r="E191" s="81"/>
      <c r="F191" s="82" t="n">
        <v>5.76</v>
      </c>
      <c r="G191" s="83" t="n">
        <v>1.34</v>
      </c>
      <c r="H191" s="84" t="n">
        <f aca="false">F191+G191</f>
        <v>7.1</v>
      </c>
      <c r="I191" s="85"/>
      <c r="J191" s="82" t="n">
        <f aca="false">F191*D191</f>
        <v>144</v>
      </c>
      <c r="K191" s="83" t="n">
        <f aca="false">G191*D191</f>
        <v>33.5</v>
      </c>
      <c r="L191" s="84" t="n">
        <f aca="false">J191+K191</f>
        <v>177.5</v>
      </c>
      <c r="M191" s="86"/>
      <c r="N191" s="87" t="n">
        <f aca="false">L191*N$14</f>
        <v>41.73025</v>
      </c>
      <c r="O191" s="85"/>
      <c r="P191" s="88" t="n">
        <f aca="false">J191*(1+N$14)</f>
        <v>177.8544</v>
      </c>
      <c r="Q191" s="84" t="n">
        <f aca="false">L191*(1+N$14)</f>
        <v>219.23025</v>
      </c>
      <c r="R191" s="19"/>
    </row>
    <row r="192" customFormat="false" ht="38.25" hidden="false" customHeight="false" outlineLevel="0" collapsed="false">
      <c r="A192" s="77" t="s">
        <v>367</v>
      </c>
      <c r="B192" s="78" t="s">
        <v>368</v>
      </c>
      <c r="C192" s="79" t="s">
        <v>39</v>
      </c>
      <c r="D192" s="80" t="n">
        <v>97.4</v>
      </c>
      <c r="E192" s="81"/>
      <c r="F192" s="82" t="n">
        <v>4.89</v>
      </c>
      <c r="G192" s="83" t="n">
        <v>3.94</v>
      </c>
      <c r="H192" s="84" t="n">
        <f aca="false">F192+G192</f>
        <v>8.83</v>
      </c>
      <c r="I192" s="85"/>
      <c r="J192" s="82" t="n">
        <f aca="false">F192*D192</f>
        <v>476.286</v>
      </c>
      <c r="K192" s="83" t="n">
        <f aca="false">G192*D192</f>
        <v>383.756</v>
      </c>
      <c r="L192" s="84" t="n">
        <f aca="false">J192+K192</f>
        <v>860.042</v>
      </c>
      <c r="M192" s="86"/>
      <c r="N192" s="87" t="n">
        <f aca="false">L192*N$14</f>
        <v>202.1958742</v>
      </c>
      <c r="O192" s="85"/>
      <c r="P192" s="88" t="n">
        <f aca="false">J192*(1+N$14)</f>
        <v>588.2608386</v>
      </c>
      <c r="Q192" s="84" t="n">
        <f aca="false">L192*(1+N$14)</f>
        <v>1062.2378742</v>
      </c>
      <c r="R192" s="19"/>
    </row>
    <row r="193" s="100" customFormat="true" ht="12.75" hidden="false" customHeight="false" outlineLevel="0" collapsed="false">
      <c r="A193" s="89" t="s">
        <v>369</v>
      </c>
      <c r="B193" s="90" t="s">
        <v>370</v>
      </c>
      <c r="C193" s="90"/>
      <c r="D193" s="91"/>
      <c r="E193" s="92"/>
      <c r="F193" s="93" t="n">
        <f aca="false">SUM(Q194:Q207)</f>
        <v>27270.094026</v>
      </c>
      <c r="G193" s="90"/>
      <c r="H193" s="94"/>
      <c r="I193" s="95"/>
      <c r="J193" s="102"/>
      <c r="K193" s="103"/>
      <c r="L193" s="94"/>
      <c r="M193" s="96"/>
      <c r="N193" s="97"/>
      <c r="O193" s="95"/>
      <c r="P193" s="98"/>
      <c r="Q193" s="94"/>
      <c r="R193" s="99"/>
    </row>
    <row r="194" customFormat="false" ht="25.5" hidden="false" customHeight="false" outlineLevel="0" collapsed="false">
      <c r="A194" s="77" t="s">
        <v>371</v>
      </c>
      <c r="B194" s="78" t="s">
        <v>372</v>
      </c>
      <c r="C194" s="79" t="s">
        <v>42</v>
      </c>
      <c r="D194" s="80" t="n">
        <v>4</v>
      </c>
      <c r="E194" s="81"/>
      <c r="F194" s="82" t="n">
        <v>11.19</v>
      </c>
      <c r="G194" s="83" t="n">
        <v>92.49</v>
      </c>
      <c r="H194" s="84" t="n">
        <f aca="false">F194+G194</f>
        <v>103.68</v>
      </c>
      <c r="I194" s="85"/>
      <c r="J194" s="82" t="n">
        <f aca="false">F194*D194</f>
        <v>44.76</v>
      </c>
      <c r="K194" s="83" t="n">
        <f aca="false">G194*D194</f>
        <v>369.96</v>
      </c>
      <c r="L194" s="84" t="n">
        <f aca="false">J194+K194</f>
        <v>414.72</v>
      </c>
      <c r="M194" s="86"/>
      <c r="N194" s="87" t="n">
        <f aca="false">L194*N$14</f>
        <v>97.500672</v>
      </c>
      <c r="O194" s="85"/>
      <c r="P194" s="88" t="n">
        <f aca="false">J194*(1+N$14)</f>
        <v>55.283076</v>
      </c>
      <c r="Q194" s="84" t="n">
        <f aca="false">L194*(1+N$14)</f>
        <v>512.220672</v>
      </c>
      <c r="R194" s="19"/>
    </row>
    <row r="195" customFormat="false" ht="51" hidden="false" customHeight="false" outlineLevel="0" collapsed="false">
      <c r="A195" s="77" t="s">
        <v>373</v>
      </c>
      <c r="B195" s="78" t="s">
        <v>87</v>
      </c>
      <c r="C195" s="79" t="s">
        <v>49</v>
      </c>
      <c r="D195" s="80" t="n">
        <v>1</v>
      </c>
      <c r="E195" s="81"/>
      <c r="F195" s="82" t="n">
        <v>107.42</v>
      </c>
      <c r="G195" s="83" t="n">
        <v>2816.48</v>
      </c>
      <c r="H195" s="84" t="n">
        <f aca="false">F195+G195</f>
        <v>2923.9</v>
      </c>
      <c r="I195" s="85"/>
      <c r="J195" s="82" t="n">
        <f aca="false">F195*D195</f>
        <v>107.42</v>
      </c>
      <c r="K195" s="83" t="n">
        <f aca="false">G195*D195</f>
        <v>2816.48</v>
      </c>
      <c r="L195" s="84" t="n">
        <f aca="false">J195+K195</f>
        <v>2923.9</v>
      </c>
      <c r="M195" s="86"/>
      <c r="N195" s="87" t="n">
        <f aca="false">L195*N$14</f>
        <v>687.40889</v>
      </c>
      <c r="O195" s="85"/>
      <c r="P195" s="88" t="n">
        <f aca="false">J195*(1+N$14)</f>
        <v>132.674442</v>
      </c>
      <c r="Q195" s="84" t="n">
        <f aca="false">L195*(1+N$14)</f>
        <v>3611.30889</v>
      </c>
      <c r="R195" s="19"/>
    </row>
    <row r="196" customFormat="false" ht="25.5" hidden="false" customHeight="false" outlineLevel="0" collapsed="false">
      <c r="A196" s="77" t="s">
        <v>374</v>
      </c>
      <c r="B196" s="78" t="s">
        <v>375</v>
      </c>
      <c r="C196" s="79" t="s">
        <v>189</v>
      </c>
      <c r="D196" s="80" t="n">
        <v>1</v>
      </c>
      <c r="E196" s="81"/>
      <c r="F196" s="82" t="n">
        <v>19.27</v>
      </c>
      <c r="G196" s="83" t="n">
        <v>114.61</v>
      </c>
      <c r="H196" s="84" t="n">
        <f aca="false">F196+G196</f>
        <v>133.88</v>
      </c>
      <c r="I196" s="85"/>
      <c r="J196" s="82" t="n">
        <f aca="false">F196*D196</f>
        <v>19.27</v>
      </c>
      <c r="K196" s="83" t="n">
        <f aca="false">G196*D196</f>
        <v>114.61</v>
      </c>
      <c r="L196" s="84" t="n">
        <f aca="false">J196+K196</f>
        <v>133.88</v>
      </c>
      <c r="M196" s="86"/>
      <c r="N196" s="87" t="n">
        <f aca="false">L196*N$14</f>
        <v>31.475188</v>
      </c>
      <c r="O196" s="85"/>
      <c r="P196" s="88" t="n">
        <f aca="false">J196*(1+N$14)</f>
        <v>23.800377</v>
      </c>
      <c r="Q196" s="84" t="n">
        <f aca="false">L196*(1+N$14)</f>
        <v>165.355188</v>
      </c>
      <c r="R196" s="19"/>
    </row>
    <row r="197" customFormat="false" ht="25.5" hidden="false" customHeight="false" outlineLevel="0" collapsed="false">
      <c r="A197" s="77" t="s">
        <v>376</v>
      </c>
      <c r="B197" s="78" t="s">
        <v>113</v>
      </c>
      <c r="C197" s="79" t="s">
        <v>49</v>
      </c>
      <c r="D197" s="80" t="n">
        <v>2</v>
      </c>
      <c r="E197" s="81"/>
      <c r="F197" s="82" t="n">
        <v>20.76</v>
      </c>
      <c r="G197" s="83" t="n">
        <v>56.68</v>
      </c>
      <c r="H197" s="84" t="n">
        <f aca="false">F197+G197</f>
        <v>77.44</v>
      </c>
      <c r="I197" s="85"/>
      <c r="J197" s="82" t="n">
        <f aca="false">F197*D197</f>
        <v>41.52</v>
      </c>
      <c r="K197" s="83" t="n">
        <f aca="false">G197*D197</f>
        <v>113.36</v>
      </c>
      <c r="L197" s="84" t="n">
        <f aca="false">J197+K197</f>
        <v>154.88</v>
      </c>
      <c r="M197" s="86"/>
      <c r="N197" s="87" t="n">
        <f aca="false">L197*N$14</f>
        <v>36.412288</v>
      </c>
      <c r="O197" s="85"/>
      <c r="P197" s="88" t="n">
        <f aca="false">J197*(1+N$14)</f>
        <v>51.281352</v>
      </c>
      <c r="Q197" s="84" t="n">
        <f aca="false">L197*(1+N$14)</f>
        <v>191.292288</v>
      </c>
      <c r="R197" s="19"/>
    </row>
    <row r="198" customFormat="false" ht="25.5" hidden="false" customHeight="false" outlineLevel="0" collapsed="false">
      <c r="A198" s="77" t="s">
        <v>377</v>
      </c>
      <c r="B198" s="78" t="s">
        <v>111</v>
      </c>
      <c r="C198" s="79" t="s">
        <v>49</v>
      </c>
      <c r="D198" s="80" t="n">
        <v>2</v>
      </c>
      <c r="E198" s="81"/>
      <c r="F198" s="82" t="n">
        <v>12.02</v>
      </c>
      <c r="G198" s="83" t="n">
        <v>115.15</v>
      </c>
      <c r="H198" s="84" t="n">
        <f aca="false">F198+G198</f>
        <v>127.17</v>
      </c>
      <c r="I198" s="85"/>
      <c r="J198" s="82" t="n">
        <f aca="false">F198*D198</f>
        <v>24.04</v>
      </c>
      <c r="K198" s="83" t="n">
        <f aca="false">G198*D198</f>
        <v>230.3</v>
      </c>
      <c r="L198" s="84" t="n">
        <f aca="false">J198+K198</f>
        <v>254.34</v>
      </c>
      <c r="M198" s="86"/>
      <c r="N198" s="87" t="n">
        <f aca="false">L198*N$14</f>
        <v>59.795334</v>
      </c>
      <c r="O198" s="85"/>
      <c r="P198" s="88" t="n">
        <f aca="false">J198*(1+N$14)</f>
        <v>29.691804</v>
      </c>
      <c r="Q198" s="84" t="n">
        <f aca="false">L198*(1+N$14)</f>
        <v>314.135334</v>
      </c>
      <c r="R198" s="19"/>
    </row>
    <row r="199" customFormat="false" ht="12.75" hidden="false" customHeight="false" outlineLevel="0" collapsed="false">
      <c r="A199" s="77" t="s">
        <v>378</v>
      </c>
      <c r="B199" s="78" t="s">
        <v>115</v>
      </c>
      <c r="C199" s="79" t="s">
        <v>39</v>
      </c>
      <c r="D199" s="80" t="n">
        <v>5.12</v>
      </c>
      <c r="E199" s="81"/>
      <c r="F199" s="82" t="n">
        <v>9.14</v>
      </c>
      <c r="G199" s="83" t="n">
        <v>669.59</v>
      </c>
      <c r="H199" s="84" t="n">
        <f aca="false">F199+G199</f>
        <v>678.73</v>
      </c>
      <c r="I199" s="85"/>
      <c r="J199" s="82" t="n">
        <f aca="false">F199*D199</f>
        <v>46.7968</v>
      </c>
      <c r="K199" s="83" t="n">
        <f aca="false">G199*D199</f>
        <v>3428.3008</v>
      </c>
      <c r="L199" s="84" t="n">
        <f aca="false">J199+K199</f>
        <v>3475.0976</v>
      </c>
      <c r="M199" s="86"/>
      <c r="N199" s="87" t="n">
        <f aca="false">L199*N$14</f>
        <v>816.99544576</v>
      </c>
      <c r="O199" s="85"/>
      <c r="P199" s="88" t="n">
        <f aca="false">J199*(1+N$14)</f>
        <v>57.79872768</v>
      </c>
      <c r="Q199" s="84" t="n">
        <f aca="false">L199*(1+N$14)</f>
        <v>4292.09304576</v>
      </c>
      <c r="R199" s="19"/>
    </row>
    <row r="200" customFormat="false" ht="12.75" hidden="false" customHeight="false" outlineLevel="0" collapsed="false">
      <c r="A200" s="77" t="s">
        <v>379</v>
      </c>
      <c r="B200" s="78" t="s">
        <v>153</v>
      </c>
      <c r="C200" s="79" t="s">
        <v>39</v>
      </c>
      <c r="D200" s="80" t="n">
        <v>2.4</v>
      </c>
      <c r="E200" s="81"/>
      <c r="F200" s="82" t="n">
        <v>15.57</v>
      </c>
      <c r="G200" s="83" t="n">
        <v>398.77</v>
      </c>
      <c r="H200" s="84" t="n">
        <f aca="false">F200+G200</f>
        <v>414.34</v>
      </c>
      <c r="I200" s="85"/>
      <c r="J200" s="82" t="n">
        <f aca="false">F200*D200</f>
        <v>37.368</v>
      </c>
      <c r="K200" s="83" t="n">
        <f aca="false">G200*D200</f>
        <v>957.048</v>
      </c>
      <c r="L200" s="84" t="n">
        <f aca="false">J200+K200</f>
        <v>994.416</v>
      </c>
      <c r="M200" s="86"/>
      <c r="N200" s="87" t="n">
        <f aca="false">L200*N$14</f>
        <v>233.7872016</v>
      </c>
      <c r="O200" s="85"/>
      <c r="P200" s="88" t="n">
        <f aca="false">J200*(1+N$14)</f>
        <v>46.1532168</v>
      </c>
      <c r="Q200" s="84" t="n">
        <f aca="false">L200*(1+N$14)</f>
        <v>1228.2032016</v>
      </c>
      <c r="R200" s="19"/>
    </row>
    <row r="201" customFormat="false" ht="51" hidden="false" customHeight="false" outlineLevel="0" collapsed="false">
      <c r="A201" s="77" t="s">
        <v>380</v>
      </c>
      <c r="B201" s="78" t="s">
        <v>381</v>
      </c>
      <c r="C201" s="79" t="s">
        <v>42</v>
      </c>
      <c r="D201" s="80" t="n">
        <v>1</v>
      </c>
      <c r="E201" s="81"/>
      <c r="F201" s="82" t="n">
        <v>0</v>
      </c>
      <c r="G201" s="83" t="n">
        <v>5160</v>
      </c>
      <c r="H201" s="84" t="n">
        <f aca="false">F201+G201</f>
        <v>5160</v>
      </c>
      <c r="I201" s="85"/>
      <c r="J201" s="82" t="n">
        <f aca="false">F201*D201</f>
        <v>0</v>
      </c>
      <c r="K201" s="83" t="n">
        <f aca="false">G201*D201</f>
        <v>5160</v>
      </c>
      <c r="L201" s="84" t="n">
        <f aca="false">J201+K201</f>
        <v>5160</v>
      </c>
      <c r="M201" s="86"/>
      <c r="N201" s="87" t="n">
        <f aca="false">L201*N$14</f>
        <v>1213.116</v>
      </c>
      <c r="O201" s="85"/>
      <c r="P201" s="88" t="n">
        <f aca="false">J201*(1+N$14)</f>
        <v>0</v>
      </c>
      <c r="Q201" s="84" t="n">
        <f aca="false">L201*(1+N$14)</f>
        <v>6373.116</v>
      </c>
      <c r="R201" s="19"/>
    </row>
    <row r="202" customFormat="false" ht="25.5" hidden="false" customHeight="false" outlineLevel="0" collapsed="false">
      <c r="A202" s="77" t="s">
        <v>382</v>
      </c>
      <c r="B202" s="78" t="s">
        <v>159</v>
      </c>
      <c r="C202" s="79" t="s">
        <v>39</v>
      </c>
      <c r="D202" s="80" t="n">
        <v>1</v>
      </c>
      <c r="E202" s="81"/>
      <c r="F202" s="82" t="n">
        <v>16.72</v>
      </c>
      <c r="G202" s="83" t="n">
        <v>258.68</v>
      </c>
      <c r="H202" s="84" t="n">
        <f aca="false">F202+G202</f>
        <v>275.4</v>
      </c>
      <c r="I202" s="85"/>
      <c r="J202" s="82" t="n">
        <f aca="false">F202*D202</f>
        <v>16.72</v>
      </c>
      <c r="K202" s="83" t="n">
        <f aca="false">G202*D202</f>
        <v>258.68</v>
      </c>
      <c r="L202" s="84" t="n">
        <f aca="false">J202+K202</f>
        <v>275.4</v>
      </c>
      <c r="M202" s="86"/>
      <c r="N202" s="87" t="n">
        <f aca="false">L202*N$14</f>
        <v>64.74654</v>
      </c>
      <c r="O202" s="85"/>
      <c r="P202" s="88" t="n">
        <f aca="false">J202*(1+N$14)</f>
        <v>20.650872</v>
      </c>
      <c r="Q202" s="84" t="n">
        <f aca="false">L202*(1+N$14)</f>
        <v>340.14654</v>
      </c>
      <c r="R202" s="19"/>
    </row>
    <row r="203" customFormat="false" ht="38.25" hidden="false" customHeight="false" outlineLevel="0" collapsed="false">
      <c r="A203" s="77" t="s">
        <v>383</v>
      </c>
      <c r="B203" s="78" t="s">
        <v>384</v>
      </c>
      <c r="C203" s="79" t="s">
        <v>189</v>
      </c>
      <c r="D203" s="80" t="n">
        <v>5</v>
      </c>
      <c r="E203" s="81"/>
      <c r="F203" s="82" t="n">
        <v>19.27</v>
      </c>
      <c r="G203" s="83" t="n">
        <v>114.61</v>
      </c>
      <c r="H203" s="84" t="n">
        <f aca="false">F203+G203</f>
        <v>133.88</v>
      </c>
      <c r="I203" s="85"/>
      <c r="J203" s="82" t="n">
        <f aca="false">F203*D203</f>
        <v>96.35</v>
      </c>
      <c r="K203" s="83" t="n">
        <f aca="false">G203*D203</f>
        <v>573.05</v>
      </c>
      <c r="L203" s="84" t="n">
        <f aca="false">J203+K203</f>
        <v>669.4</v>
      </c>
      <c r="M203" s="86"/>
      <c r="N203" s="87" t="n">
        <f aca="false">L203*N$14</f>
        <v>157.37594</v>
      </c>
      <c r="O203" s="85"/>
      <c r="P203" s="88" t="n">
        <f aca="false">J203*(1+N$14)</f>
        <v>119.001885</v>
      </c>
      <c r="Q203" s="84" t="n">
        <f aca="false">L203*(1+N$14)</f>
        <v>826.77594</v>
      </c>
      <c r="R203" s="19"/>
    </row>
    <row r="204" customFormat="false" ht="38.25" hidden="false" customHeight="false" outlineLevel="0" collapsed="false">
      <c r="A204" s="77" t="s">
        <v>385</v>
      </c>
      <c r="B204" s="78" t="s">
        <v>386</v>
      </c>
      <c r="C204" s="79" t="s">
        <v>49</v>
      </c>
      <c r="D204" s="80" t="n">
        <v>1</v>
      </c>
      <c r="E204" s="81"/>
      <c r="F204" s="82" t="n">
        <v>71.09</v>
      </c>
      <c r="G204" s="83" t="n">
        <v>107.14</v>
      </c>
      <c r="H204" s="84" t="n">
        <f aca="false">F204+G204</f>
        <v>178.23</v>
      </c>
      <c r="I204" s="85"/>
      <c r="J204" s="82" t="n">
        <f aca="false">F204*D204</f>
        <v>71.09</v>
      </c>
      <c r="K204" s="83" t="n">
        <f aca="false">G204*D204</f>
        <v>107.14</v>
      </c>
      <c r="L204" s="84" t="n">
        <f aca="false">J204+K204</f>
        <v>178.23</v>
      </c>
      <c r="M204" s="86"/>
      <c r="N204" s="87" t="n">
        <f aca="false">L204*N$14</f>
        <v>41.901873</v>
      </c>
      <c r="O204" s="85"/>
      <c r="P204" s="88" t="n">
        <f aca="false">J204*(1+N$14)</f>
        <v>87.803259</v>
      </c>
      <c r="Q204" s="84" t="n">
        <f aca="false">L204*(1+N$14)</f>
        <v>220.131873</v>
      </c>
      <c r="R204" s="19"/>
    </row>
    <row r="205" customFormat="false" ht="25.5" hidden="false" customHeight="false" outlineLevel="0" collapsed="false">
      <c r="A205" s="77" t="s">
        <v>387</v>
      </c>
      <c r="B205" s="78" t="s">
        <v>388</v>
      </c>
      <c r="C205" s="79" t="s">
        <v>49</v>
      </c>
      <c r="D205" s="80" t="n">
        <v>1</v>
      </c>
      <c r="E205" s="81"/>
      <c r="F205" s="82" t="n">
        <v>19.92</v>
      </c>
      <c r="G205" s="83" t="n">
        <v>19.69</v>
      </c>
      <c r="H205" s="84" t="n">
        <f aca="false">F205+G205</f>
        <v>39.61</v>
      </c>
      <c r="I205" s="85"/>
      <c r="J205" s="82" t="n">
        <f aca="false">F205*D205</f>
        <v>19.92</v>
      </c>
      <c r="K205" s="83" t="n">
        <f aca="false">G205*D205</f>
        <v>19.69</v>
      </c>
      <c r="L205" s="84" t="n">
        <f aca="false">J205+K205</f>
        <v>39.61</v>
      </c>
      <c r="M205" s="86"/>
      <c r="N205" s="87" t="n">
        <f aca="false">L205*N$14</f>
        <v>9.312311</v>
      </c>
      <c r="O205" s="85"/>
      <c r="P205" s="88" t="n">
        <f aca="false">J205*(1+N$14)</f>
        <v>24.603192</v>
      </c>
      <c r="Q205" s="84" t="n">
        <f aca="false">L205*(1+N$14)</f>
        <v>48.922311</v>
      </c>
      <c r="R205" s="19"/>
    </row>
    <row r="206" customFormat="false" ht="12.75" hidden="false" customHeight="false" outlineLevel="0" collapsed="false">
      <c r="A206" s="77" t="s">
        <v>389</v>
      </c>
      <c r="B206" s="78" t="s">
        <v>390</v>
      </c>
      <c r="C206" s="79" t="s">
        <v>39</v>
      </c>
      <c r="D206" s="80" t="n">
        <v>3.43</v>
      </c>
      <c r="E206" s="81"/>
      <c r="F206" s="82" t="n">
        <v>14.81</v>
      </c>
      <c r="G206" s="83" t="n">
        <v>13.87</v>
      </c>
      <c r="H206" s="84" t="n">
        <f aca="false">F206+G206</f>
        <v>28.68</v>
      </c>
      <c r="I206" s="85"/>
      <c r="J206" s="82" t="n">
        <f aca="false">F206*D206</f>
        <v>50.7983</v>
      </c>
      <c r="K206" s="83" t="n">
        <f aca="false">G206*D206</f>
        <v>47.5741</v>
      </c>
      <c r="L206" s="84" t="n">
        <f aca="false">J206+K206</f>
        <v>98.3724</v>
      </c>
      <c r="M206" s="86"/>
      <c r="N206" s="87" t="n">
        <f aca="false">L206*N$14</f>
        <v>23.12735124</v>
      </c>
      <c r="O206" s="85"/>
      <c r="P206" s="88" t="n">
        <f aca="false">J206*(1+N$14)</f>
        <v>62.74098033</v>
      </c>
      <c r="Q206" s="84" t="n">
        <f aca="false">L206*(1+N$14)</f>
        <v>121.49975124</v>
      </c>
      <c r="R206" s="19"/>
    </row>
    <row r="207" customFormat="false" ht="89.25" hidden="false" customHeight="false" outlineLevel="0" collapsed="false">
      <c r="A207" s="77" t="s">
        <v>391</v>
      </c>
      <c r="B207" s="78" t="s">
        <v>241</v>
      </c>
      <c r="C207" s="79" t="s">
        <v>148</v>
      </c>
      <c r="D207" s="80" t="n">
        <v>12.76</v>
      </c>
      <c r="E207" s="81"/>
      <c r="F207" s="82" t="n">
        <v>0</v>
      </c>
      <c r="G207" s="83" t="n">
        <v>572.65</v>
      </c>
      <c r="H207" s="84" t="n">
        <f aca="false">F207+G207</f>
        <v>572.65</v>
      </c>
      <c r="I207" s="85"/>
      <c r="J207" s="82" t="n">
        <f aca="false">F207*D207</f>
        <v>0</v>
      </c>
      <c r="K207" s="83" t="n">
        <f aca="false">G207*D207</f>
        <v>7307.014</v>
      </c>
      <c r="L207" s="84" t="n">
        <f aca="false">J207+K207</f>
        <v>7307.014</v>
      </c>
      <c r="M207" s="86"/>
      <c r="N207" s="87" t="n">
        <f aca="false">L207*N$14</f>
        <v>1717.8789914</v>
      </c>
      <c r="O207" s="85"/>
      <c r="P207" s="88" t="n">
        <f aca="false">J207*(1+N$14)</f>
        <v>0</v>
      </c>
      <c r="Q207" s="84" t="n">
        <f aca="false">L207*(1+N$14)</f>
        <v>9024.8929914</v>
      </c>
      <c r="R207" s="19"/>
    </row>
    <row r="208" s="100" customFormat="true" ht="12.75" hidden="false" customHeight="false" outlineLevel="0" collapsed="false">
      <c r="A208" s="89" t="s">
        <v>392</v>
      </c>
      <c r="B208" s="90" t="s">
        <v>393</v>
      </c>
      <c r="C208" s="90"/>
      <c r="D208" s="91"/>
      <c r="E208" s="92"/>
      <c r="F208" s="93" t="n">
        <f aca="false">SUM(Q209:Q217)</f>
        <v>6505.074084</v>
      </c>
      <c r="G208" s="90"/>
      <c r="H208" s="94"/>
      <c r="I208" s="95"/>
      <c r="J208" s="102"/>
      <c r="K208" s="103"/>
      <c r="L208" s="94"/>
      <c r="M208" s="96"/>
      <c r="N208" s="97"/>
      <c r="O208" s="95"/>
      <c r="P208" s="98"/>
      <c r="Q208" s="94"/>
      <c r="R208" s="99"/>
    </row>
    <row r="209" customFormat="false" ht="38.25" hidden="false" customHeight="false" outlineLevel="0" collapsed="false">
      <c r="A209" s="77" t="s">
        <v>394</v>
      </c>
      <c r="B209" s="78" t="s">
        <v>119</v>
      </c>
      <c r="C209" s="79" t="s">
        <v>42</v>
      </c>
      <c r="D209" s="80" t="n">
        <v>1</v>
      </c>
      <c r="E209" s="81"/>
      <c r="F209" s="82" t="n">
        <v>0</v>
      </c>
      <c r="G209" s="83" t="n">
        <v>81.97</v>
      </c>
      <c r="H209" s="84" t="n">
        <f aca="false">F209+G209</f>
        <v>81.97</v>
      </c>
      <c r="I209" s="85"/>
      <c r="J209" s="82" t="n">
        <f aca="false">F209*D209</f>
        <v>0</v>
      </c>
      <c r="K209" s="83" t="n">
        <f aca="false">G209*D209</f>
        <v>81.97</v>
      </c>
      <c r="L209" s="84" t="n">
        <f aca="false">J209+K209</f>
        <v>81.97</v>
      </c>
      <c r="M209" s="86"/>
      <c r="N209" s="87" t="n">
        <f aca="false">L209*N$14</f>
        <v>19.271147</v>
      </c>
      <c r="O209" s="85"/>
      <c r="P209" s="88" t="n">
        <f aca="false">J209*(1+N$14)</f>
        <v>0</v>
      </c>
      <c r="Q209" s="84" t="n">
        <f aca="false">L209*(1+N$14)</f>
        <v>101.241147</v>
      </c>
      <c r="R209" s="19"/>
    </row>
    <row r="210" customFormat="false" ht="38.25" hidden="false" customHeight="false" outlineLevel="0" collapsed="false">
      <c r="A210" s="77" t="s">
        <v>395</v>
      </c>
      <c r="B210" s="78" t="s">
        <v>121</v>
      </c>
      <c r="C210" s="79" t="s">
        <v>42</v>
      </c>
      <c r="D210" s="80" t="n">
        <v>1</v>
      </c>
      <c r="E210" s="81"/>
      <c r="F210" s="82" t="n">
        <v>0</v>
      </c>
      <c r="G210" s="83" t="n">
        <v>117.93</v>
      </c>
      <c r="H210" s="84" t="n">
        <f aca="false">F210+G210</f>
        <v>117.93</v>
      </c>
      <c r="I210" s="85"/>
      <c r="J210" s="82" t="n">
        <f aca="false">F210*D210</f>
        <v>0</v>
      </c>
      <c r="K210" s="83" t="n">
        <f aca="false">G210*D210</f>
        <v>117.93</v>
      </c>
      <c r="L210" s="84" t="n">
        <f aca="false">J210+K210</f>
        <v>117.93</v>
      </c>
      <c r="M210" s="86"/>
      <c r="N210" s="87" t="n">
        <f aca="false">L210*N$14</f>
        <v>27.725343</v>
      </c>
      <c r="O210" s="85"/>
      <c r="P210" s="88" t="n">
        <f aca="false">J210*(1+N$14)</f>
        <v>0</v>
      </c>
      <c r="Q210" s="84" t="n">
        <f aca="false">L210*(1+N$14)</f>
        <v>145.655343</v>
      </c>
      <c r="R210" s="19"/>
    </row>
    <row r="211" customFormat="false" ht="38.25" hidden="false" customHeight="false" outlineLevel="0" collapsed="false">
      <c r="A211" s="77" t="s">
        <v>396</v>
      </c>
      <c r="B211" s="78" t="s">
        <v>397</v>
      </c>
      <c r="C211" s="79" t="s">
        <v>42</v>
      </c>
      <c r="D211" s="80" t="n">
        <v>10</v>
      </c>
      <c r="E211" s="81"/>
      <c r="F211" s="82" t="n">
        <v>0</v>
      </c>
      <c r="G211" s="83" t="n">
        <v>81.97</v>
      </c>
      <c r="H211" s="84" t="n">
        <f aca="false">F211+G211</f>
        <v>81.97</v>
      </c>
      <c r="I211" s="85"/>
      <c r="J211" s="82" t="n">
        <f aca="false">F211*D211</f>
        <v>0</v>
      </c>
      <c r="K211" s="83" t="n">
        <f aca="false">G211*D211</f>
        <v>819.7</v>
      </c>
      <c r="L211" s="84" t="n">
        <f aca="false">J211+K211</f>
        <v>819.7</v>
      </c>
      <c r="M211" s="86"/>
      <c r="N211" s="87" t="n">
        <f aca="false">L211*N$14</f>
        <v>192.71147</v>
      </c>
      <c r="O211" s="85"/>
      <c r="P211" s="88" t="n">
        <f aca="false">J211*(1+N$14)</f>
        <v>0</v>
      </c>
      <c r="Q211" s="84" t="n">
        <f aca="false">L211*(1+N$14)</f>
        <v>1012.41147</v>
      </c>
      <c r="R211" s="19"/>
    </row>
    <row r="212" customFormat="false" ht="38.25" hidden="false" customHeight="false" outlineLevel="0" collapsed="false">
      <c r="A212" s="77" t="s">
        <v>398</v>
      </c>
      <c r="B212" s="78" t="s">
        <v>129</v>
      </c>
      <c r="C212" s="79" t="s">
        <v>42</v>
      </c>
      <c r="D212" s="80" t="n">
        <v>5</v>
      </c>
      <c r="E212" s="81"/>
      <c r="F212" s="82" t="n">
        <v>0</v>
      </c>
      <c r="G212" s="83" t="n">
        <v>79.19</v>
      </c>
      <c r="H212" s="84" t="n">
        <f aca="false">F212+G212</f>
        <v>79.19</v>
      </c>
      <c r="I212" s="85"/>
      <c r="J212" s="82" t="n">
        <f aca="false">F212*D212</f>
        <v>0</v>
      </c>
      <c r="K212" s="83" t="n">
        <f aca="false">G212*D212</f>
        <v>395.95</v>
      </c>
      <c r="L212" s="84" t="n">
        <f aca="false">J212+K212</f>
        <v>395.95</v>
      </c>
      <c r="M212" s="86"/>
      <c r="N212" s="87" t="n">
        <f aca="false">L212*N$14</f>
        <v>93.087845</v>
      </c>
      <c r="O212" s="85"/>
      <c r="P212" s="88" t="n">
        <f aca="false">J212*(1+N$14)</f>
        <v>0</v>
      </c>
      <c r="Q212" s="84" t="n">
        <f aca="false">L212*(1+N$14)</f>
        <v>489.037845</v>
      </c>
      <c r="R212" s="19"/>
    </row>
    <row r="213" customFormat="false" ht="51" hidden="false" customHeight="false" outlineLevel="0" collapsed="false">
      <c r="A213" s="77" t="s">
        <v>399</v>
      </c>
      <c r="B213" s="78" t="s">
        <v>127</v>
      </c>
      <c r="C213" s="79" t="s">
        <v>42</v>
      </c>
      <c r="D213" s="80" t="n">
        <v>15</v>
      </c>
      <c r="E213" s="81"/>
      <c r="F213" s="82" t="n">
        <v>0</v>
      </c>
      <c r="G213" s="83" t="n">
        <v>64.63</v>
      </c>
      <c r="H213" s="84" t="n">
        <f aca="false">F213+G213</f>
        <v>64.63</v>
      </c>
      <c r="I213" s="85"/>
      <c r="J213" s="82" t="n">
        <f aca="false">F213*D213</f>
        <v>0</v>
      </c>
      <c r="K213" s="83" t="n">
        <f aca="false">G213*D213</f>
        <v>969.45</v>
      </c>
      <c r="L213" s="84" t="n">
        <f aca="false">J213+K213</f>
        <v>969.45</v>
      </c>
      <c r="M213" s="86"/>
      <c r="N213" s="87" t="n">
        <f aca="false">L213*N$14</f>
        <v>227.917695</v>
      </c>
      <c r="O213" s="85"/>
      <c r="P213" s="88" t="n">
        <f aca="false">J213*(1+N$14)</f>
        <v>0</v>
      </c>
      <c r="Q213" s="84" t="n">
        <f aca="false">L213*(1+N$14)</f>
        <v>1197.367695</v>
      </c>
      <c r="R213" s="19"/>
    </row>
    <row r="214" customFormat="false" ht="25.5" hidden="false" customHeight="false" outlineLevel="0" collapsed="false">
      <c r="A214" s="77" t="s">
        <v>400</v>
      </c>
      <c r="B214" s="78" t="s">
        <v>131</v>
      </c>
      <c r="C214" s="79" t="s">
        <v>42</v>
      </c>
      <c r="D214" s="80" t="n">
        <v>1</v>
      </c>
      <c r="E214" s="81"/>
      <c r="F214" s="82" t="n">
        <v>0</v>
      </c>
      <c r="G214" s="83" t="n">
        <v>134.59</v>
      </c>
      <c r="H214" s="84" t="n">
        <f aca="false">F214+G214</f>
        <v>134.59</v>
      </c>
      <c r="I214" s="85"/>
      <c r="J214" s="82" t="n">
        <f aca="false">F214*D214</f>
        <v>0</v>
      </c>
      <c r="K214" s="83" t="n">
        <f aca="false">G214*D214</f>
        <v>134.59</v>
      </c>
      <c r="L214" s="84" t="n">
        <f aca="false">J214+K214</f>
        <v>134.59</v>
      </c>
      <c r="M214" s="86"/>
      <c r="N214" s="87" t="n">
        <f aca="false">L214*N$14</f>
        <v>31.642109</v>
      </c>
      <c r="O214" s="85"/>
      <c r="P214" s="88" t="n">
        <f aca="false">J214*(1+N$14)</f>
        <v>0</v>
      </c>
      <c r="Q214" s="84" t="n">
        <f aca="false">L214*(1+N$14)</f>
        <v>166.232109</v>
      </c>
      <c r="R214" s="19"/>
    </row>
    <row r="215" customFormat="false" ht="25.5" hidden="false" customHeight="false" outlineLevel="0" collapsed="false">
      <c r="A215" s="77" t="s">
        <v>401</v>
      </c>
      <c r="B215" s="78" t="s">
        <v>133</v>
      </c>
      <c r="C215" s="79" t="s">
        <v>42</v>
      </c>
      <c r="D215" s="80" t="n">
        <v>1</v>
      </c>
      <c r="E215" s="81"/>
      <c r="F215" s="82" t="n">
        <v>0</v>
      </c>
      <c r="G215" s="83" t="n">
        <v>82.05</v>
      </c>
      <c r="H215" s="84" t="n">
        <f aca="false">F215+G215</f>
        <v>82.05</v>
      </c>
      <c r="I215" s="85"/>
      <c r="J215" s="82" t="n">
        <f aca="false">F215*D215</f>
        <v>0</v>
      </c>
      <c r="K215" s="83" t="n">
        <f aca="false">G215*D215</f>
        <v>82.05</v>
      </c>
      <c r="L215" s="84" t="n">
        <f aca="false">J215+K215</f>
        <v>82.05</v>
      </c>
      <c r="M215" s="86"/>
      <c r="N215" s="87" t="n">
        <f aca="false">L215*N$14</f>
        <v>19.289955</v>
      </c>
      <c r="O215" s="85"/>
      <c r="P215" s="88" t="n">
        <f aca="false">J215*(1+N$14)</f>
        <v>0</v>
      </c>
      <c r="Q215" s="84" t="n">
        <f aca="false">L215*(1+N$14)</f>
        <v>101.339955</v>
      </c>
      <c r="R215" s="19"/>
    </row>
    <row r="216" customFormat="false" ht="38.25" hidden="false" customHeight="false" outlineLevel="0" collapsed="false">
      <c r="A216" s="77" t="s">
        <v>402</v>
      </c>
      <c r="B216" s="78" t="s">
        <v>403</v>
      </c>
      <c r="C216" s="79" t="s">
        <v>42</v>
      </c>
      <c r="D216" s="80" t="n">
        <v>12</v>
      </c>
      <c r="E216" s="81"/>
      <c r="F216" s="82" t="n">
        <v>0</v>
      </c>
      <c r="G216" s="83" t="n">
        <v>49.5</v>
      </c>
      <c r="H216" s="84" t="n">
        <f aca="false">F216+G216</f>
        <v>49.5</v>
      </c>
      <c r="I216" s="85"/>
      <c r="J216" s="82" t="n">
        <f aca="false">F216*D216</f>
        <v>0</v>
      </c>
      <c r="K216" s="83" t="n">
        <f aca="false">G216*D216</f>
        <v>594</v>
      </c>
      <c r="L216" s="84" t="n">
        <f aca="false">J216+K216</f>
        <v>594</v>
      </c>
      <c r="M216" s="86"/>
      <c r="N216" s="87" t="n">
        <f aca="false">L216*N$14</f>
        <v>139.6494</v>
      </c>
      <c r="O216" s="85"/>
      <c r="P216" s="88" t="n">
        <f aca="false">J216*(1+N$14)</f>
        <v>0</v>
      </c>
      <c r="Q216" s="84" t="n">
        <f aca="false">L216*(1+N$14)</f>
        <v>733.6494</v>
      </c>
      <c r="R216" s="19"/>
    </row>
    <row r="217" customFormat="false" ht="63.75" hidden="false" customHeight="false" outlineLevel="0" collapsed="false">
      <c r="A217" s="77" t="s">
        <v>404</v>
      </c>
      <c r="B217" s="78" t="s">
        <v>405</v>
      </c>
      <c r="C217" s="79" t="s">
        <v>42</v>
      </c>
      <c r="D217" s="80" t="n">
        <v>2</v>
      </c>
      <c r="E217" s="81"/>
      <c r="F217" s="82" t="n">
        <v>0</v>
      </c>
      <c r="G217" s="83" t="n">
        <v>1035.6</v>
      </c>
      <c r="H217" s="84" t="n">
        <f aca="false">F217+G217</f>
        <v>1035.6</v>
      </c>
      <c r="I217" s="85"/>
      <c r="J217" s="82" t="n">
        <f aca="false">F217*D217</f>
        <v>0</v>
      </c>
      <c r="K217" s="83" t="n">
        <f aca="false">G217*D217</f>
        <v>2071.2</v>
      </c>
      <c r="L217" s="84" t="n">
        <f aca="false">J217+K217</f>
        <v>2071.2</v>
      </c>
      <c r="M217" s="86"/>
      <c r="N217" s="87" t="n">
        <f aca="false">L217*N$14</f>
        <v>486.93912</v>
      </c>
      <c r="O217" s="85"/>
      <c r="P217" s="88" t="n">
        <f aca="false">J217*(1+N$14)</f>
        <v>0</v>
      </c>
      <c r="Q217" s="84" t="n">
        <f aca="false">L217*(1+N$14)</f>
        <v>2558.13912</v>
      </c>
      <c r="R217" s="19"/>
    </row>
    <row r="218" s="76" customFormat="true" ht="12.75" hidden="false" customHeight="false" outlineLevel="0" collapsed="false">
      <c r="A218" s="63" t="s">
        <v>406</v>
      </c>
      <c r="B218" s="64" t="s">
        <v>407</v>
      </c>
      <c r="C218" s="64"/>
      <c r="D218" s="65"/>
      <c r="E218" s="66"/>
      <c r="F218" s="67" t="n">
        <f aca="false">SUM(Q219:Q229)</f>
        <v>13951.899567</v>
      </c>
      <c r="G218" s="64"/>
      <c r="H218" s="68"/>
      <c r="I218" s="69"/>
      <c r="J218" s="70"/>
      <c r="K218" s="71"/>
      <c r="L218" s="68"/>
      <c r="M218" s="72"/>
      <c r="N218" s="73"/>
      <c r="O218" s="69"/>
      <c r="P218" s="74"/>
      <c r="Q218" s="68"/>
      <c r="R218" s="75"/>
    </row>
    <row r="219" customFormat="false" ht="38.25" hidden="false" customHeight="false" outlineLevel="0" collapsed="false">
      <c r="A219" s="77" t="s">
        <v>408</v>
      </c>
      <c r="B219" s="78" t="s">
        <v>232</v>
      </c>
      <c r="C219" s="79" t="s">
        <v>42</v>
      </c>
      <c r="D219" s="80" t="n">
        <v>1</v>
      </c>
      <c r="E219" s="81"/>
      <c r="F219" s="82" t="n">
        <v>221.39</v>
      </c>
      <c r="G219" s="83" t="n">
        <v>1479.69</v>
      </c>
      <c r="H219" s="84" t="n">
        <f aca="false">F219+G219</f>
        <v>1701.08</v>
      </c>
      <c r="I219" s="85"/>
      <c r="J219" s="82" t="n">
        <f aca="false">F219*D219</f>
        <v>221.39</v>
      </c>
      <c r="K219" s="83" t="n">
        <f aca="false">G219*D219</f>
        <v>1479.69</v>
      </c>
      <c r="L219" s="84" t="n">
        <f aca="false">J219+K219</f>
        <v>1701.08</v>
      </c>
      <c r="M219" s="86"/>
      <c r="N219" s="87" t="n">
        <f aca="false">L219*N$14</f>
        <v>399.923908</v>
      </c>
      <c r="O219" s="85"/>
      <c r="P219" s="88" t="n">
        <f aca="false">J219*(1+N$14)</f>
        <v>273.438789</v>
      </c>
      <c r="Q219" s="84" t="n">
        <f aca="false">L219*(1+N$14)</f>
        <v>2101.003908</v>
      </c>
      <c r="R219" s="19"/>
    </row>
    <row r="220" customFormat="false" ht="25.5" hidden="false" customHeight="false" outlineLevel="0" collapsed="false">
      <c r="A220" s="77" t="s">
        <v>409</v>
      </c>
      <c r="B220" s="78" t="s">
        <v>113</v>
      </c>
      <c r="C220" s="79" t="s">
        <v>49</v>
      </c>
      <c r="D220" s="80" t="n">
        <v>5</v>
      </c>
      <c r="E220" s="81"/>
      <c r="F220" s="82" t="n">
        <v>20.76</v>
      </c>
      <c r="G220" s="83" t="n">
        <v>56.68</v>
      </c>
      <c r="H220" s="84" t="n">
        <f aca="false">F220+G220</f>
        <v>77.44</v>
      </c>
      <c r="I220" s="85"/>
      <c r="J220" s="82" t="n">
        <f aca="false">F220*D220</f>
        <v>103.8</v>
      </c>
      <c r="K220" s="83" t="n">
        <f aca="false">G220*D220</f>
        <v>283.4</v>
      </c>
      <c r="L220" s="84" t="n">
        <f aca="false">J220+K220</f>
        <v>387.2</v>
      </c>
      <c r="M220" s="86"/>
      <c r="N220" s="87" t="n">
        <f aca="false">L220*N$14</f>
        <v>91.03072</v>
      </c>
      <c r="O220" s="85"/>
      <c r="P220" s="88" t="n">
        <f aca="false">J220*(1+N$14)</f>
        <v>128.20338</v>
      </c>
      <c r="Q220" s="84" t="n">
        <f aca="false">L220*(1+N$14)</f>
        <v>478.23072</v>
      </c>
      <c r="R220" s="19"/>
    </row>
    <row r="221" customFormat="false" ht="51" hidden="false" customHeight="false" outlineLevel="0" collapsed="false">
      <c r="A221" s="77" t="s">
        <v>410</v>
      </c>
      <c r="B221" s="78" t="s">
        <v>411</v>
      </c>
      <c r="C221" s="79" t="s">
        <v>42</v>
      </c>
      <c r="D221" s="80" t="n">
        <v>4</v>
      </c>
      <c r="E221" s="81"/>
      <c r="F221" s="82" t="n">
        <v>68.54</v>
      </c>
      <c r="G221" s="83" t="n">
        <v>677.63</v>
      </c>
      <c r="H221" s="84" t="n">
        <f aca="false">F221+G221</f>
        <v>746.17</v>
      </c>
      <c r="I221" s="85"/>
      <c r="J221" s="82" t="n">
        <f aca="false">F221*D221</f>
        <v>274.16</v>
      </c>
      <c r="K221" s="83" t="n">
        <f aca="false">G221*D221</f>
        <v>2710.52</v>
      </c>
      <c r="L221" s="84" t="n">
        <f aca="false">J221+K221</f>
        <v>2984.68</v>
      </c>
      <c r="M221" s="86"/>
      <c r="N221" s="87" t="n">
        <f aca="false">L221*N$14</f>
        <v>701.698268</v>
      </c>
      <c r="O221" s="85"/>
      <c r="P221" s="88" t="n">
        <f aca="false">J221*(1+N$14)</f>
        <v>338.615016</v>
      </c>
      <c r="Q221" s="84" t="n">
        <f aca="false">L221*(1+N$14)</f>
        <v>3686.378268</v>
      </c>
      <c r="R221" s="19"/>
    </row>
    <row r="222" customFormat="false" ht="25.5" hidden="false" customHeight="false" outlineLevel="0" collapsed="false">
      <c r="A222" s="77" t="s">
        <v>412</v>
      </c>
      <c r="B222" s="78" t="s">
        <v>375</v>
      </c>
      <c r="C222" s="79" t="s">
        <v>189</v>
      </c>
      <c r="D222" s="80" t="n">
        <v>4</v>
      </c>
      <c r="E222" s="81"/>
      <c r="F222" s="82" t="n">
        <v>19.27</v>
      </c>
      <c r="G222" s="83" t="n">
        <v>114.61</v>
      </c>
      <c r="H222" s="84" t="n">
        <f aca="false">F222+G222</f>
        <v>133.88</v>
      </c>
      <c r="I222" s="85"/>
      <c r="J222" s="82" t="n">
        <f aca="false">F222*D222</f>
        <v>77.08</v>
      </c>
      <c r="K222" s="83" t="n">
        <f aca="false">G222*D222</f>
        <v>458.44</v>
      </c>
      <c r="L222" s="84" t="n">
        <f aca="false">J222+K222</f>
        <v>535.52</v>
      </c>
      <c r="M222" s="86"/>
      <c r="N222" s="87" t="n">
        <f aca="false">L222*N$14</f>
        <v>125.900752</v>
      </c>
      <c r="O222" s="85"/>
      <c r="P222" s="88" t="n">
        <f aca="false">J222*(1+N$14)</f>
        <v>95.201508</v>
      </c>
      <c r="Q222" s="84" t="n">
        <f aca="false">L222*(1+N$14)</f>
        <v>661.420752</v>
      </c>
      <c r="R222" s="19"/>
    </row>
    <row r="223" customFormat="false" ht="12.75" hidden="false" customHeight="false" outlineLevel="0" collapsed="false">
      <c r="A223" s="77" t="s">
        <v>413</v>
      </c>
      <c r="B223" s="78" t="s">
        <v>115</v>
      </c>
      <c r="C223" s="79" t="s">
        <v>39</v>
      </c>
      <c r="D223" s="80" t="n">
        <v>5.12</v>
      </c>
      <c r="E223" s="81"/>
      <c r="F223" s="82" t="n">
        <v>9.14</v>
      </c>
      <c r="G223" s="83" t="n">
        <v>669.59</v>
      </c>
      <c r="H223" s="84" t="n">
        <f aca="false">F223+G223</f>
        <v>678.73</v>
      </c>
      <c r="I223" s="85"/>
      <c r="J223" s="82" t="n">
        <f aca="false">F223*D223</f>
        <v>46.7968</v>
      </c>
      <c r="K223" s="83" t="n">
        <f aca="false">G223*D223</f>
        <v>3428.3008</v>
      </c>
      <c r="L223" s="84" t="n">
        <f aca="false">J223+K223</f>
        <v>3475.0976</v>
      </c>
      <c r="M223" s="86"/>
      <c r="N223" s="87" t="n">
        <f aca="false">L223*N$14</f>
        <v>816.99544576</v>
      </c>
      <c r="O223" s="85"/>
      <c r="P223" s="88" t="n">
        <f aca="false">J223*(1+N$14)</f>
        <v>57.79872768</v>
      </c>
      <c r="Q223" s="84" t="n">
        <f aca="false">L223*(1+N$14)</f>
        <v>4292.09304576</v>
      </c>
      <c r="R223" s="19"/>
    </row>
    <row r="224" customFormat="false" ht="12.75" hidden="false" customHeight="false" outlineLevel="0" collapsed="false">
      <c r="A224" s="77" t="s">
        <v>414</v>
      </c>
      <c r="B224" s="78" t="s">
        <v>234</v>
      </c>
      <c r="C224" s="79" t="s">
        <v>39</v>
      </c>
      <c r="D224" s="80" t="n">
        <v>100</v>
      </c>
      <c r="E224" s="81"/>
      <c r="F224" s="82" t="n">
        <v>1.72</v>
      </c>
      <c r="G224" s="83" t="n">
        <v>1.55</v>
      </c>
      <c r="H224" s="84" t="n">
        <f aca="false">F224+G224</f>
        <v>3.27</v>
      </c>
      <c r="I224" s="85"/>
      <c r="J224" s="82" t="n">
        <f aca="false">F224*D224</f>
        <v>172</v>
      </c>
      <c r="K224" s="83" t="n">
        <f aca="false">G224*D224</f>
        <v>155</v>
      </c>
      <c r="L224" s="84" t="n">
        <f aca="false">J224+K224</f>
        <v>327</v>
      </c>
      <c r="M224" s="86"/>
      <c r="N224" s="87" t="n">
        <f aca="false">L224*N$14</f>
        <v>76.8777</v>
      </c>
      <c r="O224" s="85"/>
      <c r="P224" s="88" t="n">
        <f aca="false">J224*(1+N$14)</f>
        <v>212.4372</v>
      </c>
      <c r="Q224" s="84" t="n">
        <f aca="false">L224*(1+N$14)</f>
        <v>403.8777</v>
      </c>
      <c r="R224" s="19"/>
    </row>
    <row r="225" customFormat="false" ht="25.5" hidden="false" customHeight="false" outlineLevel="0" collapsed="false">
      <c r="A225" s="77" t="s">
        <v>415</v>
      </c>
      <c r="B225" s="78" t="s">
        <v>155</v>
      </c>
      <c r="C225" s="79" t="s">
        <v>39</v>
      </c>
      <c r="D225" s="80" t="n">
        <v>82</v>
      </c>
      <c r="E225" s="81"/>
      <c r="F225" s="82" t="n">
        <v>1.05</v>
      </c>
      <c r="G225" s="83" t="n">
        <v>1.59</v>
      </c>
      <c r="H225" s="84" t="n">
        <f aca="false">F225+G225</f>
        <v>2.64</v>
      </c>
      <c r="I225" s="85"/>
      <c r="J225" s="82" t="n">
        <f aca="false">F225*D225</f>
        <v>86.1</v>
      </c>
      <c r="K225" s="83" t="n">
        <f aca="false">G225*D225</f>
        <v>130.38</v>
      </c>
      <c r="L225" s="84" t="n">
        <f aca="false">J225+K225</f>
        <v>216.48</v>
      </c>
      <c r="M225" s="86"/>
      <c r="N225" s="87" t="n">
        <f aca="false">L225*N$14</f>
        <v>50.894448</v>
      </c>
      <c r="O225" s="85"/>
      <c r="P225" s="88" t="n">
        <f aca="false">J225*(1+N$14)</f>
        <v>106.34211</v>
      </c>
      <c r="Q225" s="84" t="n">
        <f aca="false">L225*(1+N$14)</f>
        <v>267.374448</v>
      </c>
      <c r="R225" s="19"/>
    </row>
    <row r="226" customFormat="false" ht="25.5" hidden="false" customHeight="false" outlineLevel="0" collapsed="false">
      <c r="A226" s="77" t="s">
        <v>416</v>
      </c>
      <c r="B226" s="78" t="s">
        <v>220</v>
      </c>
      <c r="C226" s="79" t="s">
        <v>42</v>
      </c>
      <c r="D226" s="80" t="n">
        <v>1</v>
      </c>
      <c r="E226" s="81"/>
      <c r="F226" s="82" t="n">
        <v>7.11</v>
      </c>
      <c r="G226" s="83" t="n">
        <v>70.27</v>
      </c>
      <c r="H226" s="84" t="n">
        <f aca="false">F226+G226</f>
        <v>77.38</v>
      </c>
      <c r="I226" s="85"/>
      <c r="J226" s="82" t="n">
        <f aca="false">F226*D226</f>
        <v>7.11</v>
      </c>
      <c r="K226" s="83" t="n">
        <f aca="false">G226*D226</f>
        <v>70.27</v>
      </c>
      <c r="L226" s="84" t="n">
        <f aca="false">J226+K226</f>
        <v>77.38</v>
      </c>
      <c r="M226" s="86"/>
      <c r="N226" s="87" t="n">
        <f aca="false">L226*N$14</f>
        <v>18.192038</v>
      </c>
      <c r="O226" s="85"/>
      <c r="P226" s="88" t="n">
        <f aca="false">J226*(1+N$14)</f>
        <v>8.781561</v>
      </c>
      <c r="Q226" s="84" t="n">
        <f aca="false">L226*(1+N$14)</f>
        <v>95.572038</v>
      </c>
      <c r="R226" s="19"/>
    </row>
    <row r="227" customFormat="false" ht="25.5" hidden="false" customHeight="false" outlineLevel="0" collapsed="false">
      <c r="A227" s="77" t="s">
        <v>417</v>
      </c>
      <c r="B227" s="78" t="s">
        <v>418</v>
      </c>
      <c r="C227" s="79" t="s">
        <v>39</v>
      </c>
      <c r="D227" s="80" t="n">
        <v>15.46</v>
      </c>
      <c r="E227" s="81"/>
      <c r="F227" s="82" t="n">
        <v>9.52</v>
      </c>
      <c r="G227" s="83" t="n">
        <v>12.01</v>
      </c>
      <c r="H227" s="84" t="n">
        <f aca="false">F227+G227</f>
        <v>21.53</v>
      </c>
      <c r="I227" s="85"/>
      <c r="J227" s="82" t="n">
        <f aca="false">F227*D227</f>
        <v>147.1792</v>
      </c>
      <c r="K227" s="83" t="n">
        <f aca="false">G227*D227</f>
        <v>185.6746</v>
      </c>
      <c r="L227" s="84" t="n">
        <f aca="false">J227+K227</f>
        <v>332.8538</v>
      </c>
      <c r="M227" s="86"/>
      <c r="N227" s="87" t="n">
        <f aca="false">L227*N$14</f>
        <v>78.25392838</v>
      </c>
      <c r="O227" s="85"/>
      <c r="P227" s="88" t="n">
        <f aca="false">J227*(1+N$14)</f>
        <v>181.78102992</v>
      </c>
      <c r="Q227" s="84" t="n">
        <f aca="false">L227*(1+N$14)</f>
        <v>411.10772838</v>
      </c>
      <c r="R227" s="19"/>
    </row>
    <row r="228" customFormat="false" ht="12.75" hidden="false" customHeight="false" outlineLevel="0" collapsed="false">
      <c r="A228" s="77" t="s">
        <v>419</v>
      </c>
      <c r="B228" s="78" t="s">
        <v>153</v>
      </c>
      <c r="C228" s="79" t="s">
        <v>39</v>
      </c>
      <c r="D228" s="80" t="n">
        <v>2.85</v>
      </c>
      <c r="E228" s="81"/>
      <c r="F228" s="82" t="n">
        <v>15.57</v>
      </c>
      <c r="G228" s="83" t="n">
        <v>398.77</v>
      </c>
      <c r="H228" s="84" t="n">
        <f aca="false">F228+G228</f>
        <v>414.34</v>
      </c>
      <c r="I228" s="85"/>
      <c r="J228" s="82" t="n">
        <f aca="false">F228*D228</f>
        <v>44.3745</v>
      </c>
      <c r="K228" s="83" t="n">
        <f aca="false">G228*D228</f>
        <v>1136.4945</v>
      </c>
      <c r="L228" s="84" t="n">
        <f aca="false">J228+K228</f>
        <v>1180.869</v>
      </c>
      <c r="M228" s="86"/>
      <c r="N228" s="87" t="n">
        <f aca="false">L228*N$14</f>
        <v>277.6223019</v>
      </c>
      <c r="O228" s="85"/>
      <c r="P228" s="88" t="n">
        <f aca="false">J228*(1+N$14)</f>
        <v>54.80694495</v>
      </c>
      <c r="Q228" s="84" t="n">
        <f aca="false">L228*(1+N$14)</f>
        <v>1458.4913019</v>
      </c>
      <c r="R228" s="19"/>
    </row>
    <row r="229" customFormat="false" ht="12.75" hidden="false" customHeight="false" outlineLevel="0" collapsed="false">
      <c r="A229" s="77" t="s">
        <v>420</v>
      </c>
      <c r="B229" s="78" t="s">
        <v>390</v>
      </c>
      <c r="C229" s="79" t="s">
        <v>39</v>
      </c>
      <c r="D229" s="80" t="n">
        <v>2.72</v>
      </c>
      <c r="E229" s="81"/>
      <c r="F229" s="82" t="n">
        <v>14.81</v>
      </c>
      <c r="G229" s="83" t="n">
        <v>13.87</v>
      </c>
      <c r="H229" s="84" t="n">
        <f aca="false">F229+G229</f>
        <v>28.68</v>
      </c>
      <c r="I229" s="85"/>
      <c r="J229" s="82" t="n">
        <f aca="false">F229*D229</f>
        <v>40.2832</v>
      </c>
      <c r="K229" s="83" t="n">
        <f aca="false">G229*D229</f>
        <v>37.7264</v>
      </c>
      <c r="L229" s="84" t="n">
        <f aca="false">J229+K229</f>
        <v>78.0096</v>
      </c>
      <c r="M229" s="86"/>
      <c r="N229" s="87" t="n">
        <f aca="false">L229*N$14</f>
        <v>18.34005696</v>
      </c>
      <c r="O229" s="85"/>
      <c r="P229" s="88" t="n">
        <f aca="false">J229*(1+N$14)</f>
        <v>49.75378032</v>
      </c>
      <c r="Q229" s="84" t="n">
        <f aca="false">L229*(1+N$14)</f>
        <v>96.34965696</v>
      </c>
      <c r="R229" s="19"/>
    </row>
    <row r="230" s="76" customFormat="true" ht="12.75" hidden="false" customHeight="false" outlineLevel="0" collapsed="false">
      <c r="A230" s="63" t="s">
        <v>421</v>
      </c>
      <c r="B230" s="64" t="s">
        <v>422</v>
      </c>
      <c r="C230" s="64"/>
      <c r="D230" s="65"/>
      <c r="E230" s="66"/>
      <c r="F230" s="67" t="n">
        <f aca="false">F231+F235+F239+F245+F249</f>
        <v>38635.49435382</v>
      </c>
      <c r="G230" s="64"/>
      <c r="H230" s="68"/>
      <c r="I230" s="69"/>
      <c r="J230" s="70"/>
      <c r="K230" s="71"/>
      <c r="L230" s="68"/>
      <c r="M230" s="72"/>
      <c r="N230" s="73"/>
      <c r="O230" s="69"/>
      <c r="P230" s="74"/>
      <c r="Q230" s="68"/>
      <c r="R230" s="75"/>
    </row>
    <row r="231" s="100" customFormat="true" ht="12.75" hidden="false" customHeight="false" outlineLevel="0" collapsed="false">
      <c r="A231" s="89" t="s">
        <v>423</v>
      </c>
      <c r="B231" s="90" t="s">
        <v>424</v>
      </c>
      <c r="C231" s="90"/>
      <c r="D231" s="91"/>
      <c r="E231" s="92"/>
      <c r="F231" s="93" t="n">
        <f aca="false">SUM(Q232:Q234)</f>
        <v>2868.02571</v>
      </c>
      <c r="G231" s="90"/>
      <c r="H231" s="94"/>
      <c r="I231" s="95"/>
      <c r="J231" s="102"/>
      <c r="K231" s="103"/>
      <c r="L231" s="94"/>
      <c r="M231" s="96"/>
      <c r="N231" s="97"/>
      <c r="O231" s="95"/>
      <c r="P231" s="98"/>
      <c r="Q231" s="94"/>
      <c r="R231" s="99"/>
    </row>
    <row r="232" customFormat="false" ht="25.5" hidden="false" customHeight="false" outlineLevel="0" collapsed="false">
      <c r="A232" s="77" t="s">
        <v>425</v>
      </c>
      <c r="B232" s="78" t="s">
        <v>426</v>
      </c>
      <c r="C232" s="79" t="s">
        <v>39</v>
      </c>
      <c r="D232" s="80" t="n">
        <v>25</v>
      </c>
      <c r="E232" s="81"/>
      <c r="F232" s="82" t="n">
        <v>4.36</v>
      </c>
      <c r="G232" s="83" t="n">
        <v>0</v>
      </c>
      <c r="H232" s="84" t="n">
        <f aca="false">F232+G232</f>
        <v>4.36</v>
      </c>
      <c r="I232" s="85"/>
      <c r="J232" s="82" t="n">
        <f aca="false">F232*D232</f>
        <v>109</v>
      </c>
      <c r="K232" s="83" t="n">
        <f aca="false">G232*D232</f>
        <v>0</v>
      </c>
      <c r="L232" s="84" t="n">
        <f aca="false">J232+K232</f>
        <v>109</v>
      </c>
      <c r="M232" s="86"/>
      <c r="N232" s="87" t="n">
        <f aca="false">L232*N$14</f>
        <v>25.6259</v>
      </c>
      <c r="O232" s="85"/>
      <c r="P232" s="88" t="n">
        <f aca="false">J232*(1+N$14)</f>
        <v>134.6259</v>
      </c>
      <c r="Q232" s="84" t="n">
        <f aca="false">L232*(1+N$14)</f>
        <v>134.6259</v>
      </c>
      <c r="R232" s="19"/>
    </row>
    <row r="233" customFormat="false" ht="25.5" hidden="false" customHeight="false" outlineLevel="0" collapsed="false">
      <c r="A233" s="77" t="s">
        <v>427</v>
      </c>
      <c r="B233" s="78" t="s">
        <v>428</v>
      </c>
      <c r="C233" s="79" t="s">
        <v>429</v>
      </c>
      <c r="D233" s="80" t="n">
        <v>2.5</v>
      </c>
      <c r="E233" s="81"/>
      <c r="F233" s="82" t="n">
        <v>150.9</v>
      </c>
      <c r="G233" s="83" t="n">
        <v>569.88</v>
      </c>
      <c r="H233" s="84" t="n">
        <f aca="false">F233+G233</f>
        <v>720.78</v>
      </c>
      <c r="I233" s="85"/>
      <c r="J233" s="82" t="n">
        <f aca="false">F233*D233</f>
        <v>377.25</v>
      </c>
      <c r="K233" s="83" t="n">
        <f aca="false">G233*D233</f>
        <v>1424.7</v>
      </c>
      <c r="L233" s="84" t="n">
        <f aca="false">J233+K233</f>
        <v>1801.95</v>
      </c>
      <c r="M233" s="86"/>
      <c r="N233" s="87" t="n">
        <f aca="false">L233*N$14</f>
        <v>423.638445</v>
      </c>
      <c r="O233" s="85"/>
      <c r="P233" s="88" t="n">
        <f aca="false">J233*(1+N$14)</f>
        <v>465.941475</v>
      </c>
      <c r="Q233" s="84" t="n">
        <f aca="false">L233*(1+N$14)</f>
        <v>2225.588445</v>
      </c>
      <c r="R233" s="19"/>
    </row>
    <row r="234" customFormat="false" ht="12.75" hidden="false" customHeight="false" outlineLevel="0" collapsed="false">
      <c r="A234" s="77" t="s">
        <v>430</v>
      </c>
      <c r="B234" s="78" t="s">
        <v>431</v>
      </c>
      <c r="C234" s="79" t="s">
        <v>39</v>
      </c>
      <c r="D234" s="80" t="n">
        <v>3</v>
      </c>
      <c r="E234" s="81"/>
      <c r="F234" s="82" t="n">
        <v>21.57</v>
      </c>
      <c r="G234" s="83" t="n">
        <v>115.48</v>
      </c>
      <c r="H234" s="84" t="n">
        <f aca="false">F234+G234</f>
        <v>137.05</v>
      </c>
      <c r="I234" s="85"/>
      <c r="J234" s="82" t="n">
        <f aca="false">F234*D234</f>
        <v>64.71</v>
      </c>
      <c r="K234" s="83" t="n">
        <f aca="false">G234*D234</f>
        <v>346.44</v>
      </c>
      <c r="L234" s="84" t="n">
        <f aca="false">J234+K234</f>
        <v>411.15</v>
      </c>
      <c r="M234" s="86"/>
      <c r="N234" s="87" t="n">
        <f aca="false">L234*N$14</f>
        <v>96.661365</v>
      </c>
      <c r="O234" s="85"/>
      <c r="P234" s="88" t="n">
        <f aca="false">J234*(1+N$14)</f>
        <v>79.923321</v>
      </c>
      <c r="Q234" s="84" t="n">
        <f aca="false">L234*(1+N$14)</f>
        <v>507.811365</v>
      </c>
      <c r="R234" s="19"/>
    </row>
    <row r="235" s="100" customFormat="true" ht="12.75" hidden="false" customHeight="false" outlineLevel="0" collapsed="false">
      <c r="A235" s="89" t="s">
        <v>432</v>
      </c>
      <c r="B235" s="90" t="s">
        <v>433</v>
      </c>
      <c r="C235" s="90"/>
      <c r="D235" s="91"/>
      <c r="E235" s="92"/>
      <c r="F235" s="93" t="n">
        <f aca="false">SUM(Q236:Q238)</f>
        <v>478.959429</v>
      </c>
      <c r="G235" s="90"/>
      <c r="H235" s="94"/>
      <c r="I235" s="95"/>
      <c r="J235" s="102"/>
      <c r="K235" s="103"/>
      <c r="L235" s="94"/>
      <c r="M235" s="96"/>
      <c r="N235" s="97"/>
      <c r="O235" s="95"/>
      <c r="P235" s="98"/>
      <c r="Q235" s="94"/>
      <c r="R235" s="99"/>
    </row>
    <row r="236" customFormat="false" ht="25.5" hidden="false" customHeight="false" outlineLevel="0" collapsed="false">
      <c r="A236" s="77" t="s">
        <v>434</v>
      </c>
      <c r="B236" s="78" t="s">
        <v>435</v>
      </c>
      <c r="C236" s="79" t="s">
        <v>39</v>
      </c>
      <c r="D236" s="80" t="n">
        <v>10</v>
      </c>
      <c r="E236" s="81"/>
      <c r="F236" s="82" t="n">
        <v>4.17</v>
      </c>
      <c r="G236" s="83" t="n">
        <v>6.87</v>
      </c>
      <c r="H236" s="84" t="n">
        <f aca="false">F236+G236</f>
        <v>11.04</v>
      </c>
      <c r="I236" s="85"/>
      <c r="J236" s="82" t="n">
        <f aca="false">F236*D236</f>
        <v>41.7</v>
      </c>
      <c r="K236" s="83" t="n">
        <f aca="false">G236*D236</f>
        <v>68.7</v>
      </c>
      <c r="L236" s="84" t="n">
        <f aca="false">J236+K236</f>
        <v>110.4</v>
      </c>
      <c r="M236" s="86"/>
      <c r="N236" s="87" t="n">
        <f aca="false">L236*N$14</f>
        <v>25.95504</v>
      </c>
      <c r="O236" s="85"/>
      <c r="P236" s="88" t="n">
        <f aca="false">J236*(1+N$14)</f>
        <v>51.50367</v>
      </c>
      <c r="Q236" s="84" t="n">
        <f aca="false">L236*(1+N$14)</f>
        <v>136.35504</v>
      </c>
      <c r="R236" s="19"/>
    </row>
    <row r="237" customFormat="false" ht="51" hidden="false" customHeight="false" outlineLevel="0" collapsed="false">
      <c r="A237" s="77" t="s">
        <v>436</v>
      </c>
      <c r="B237" s="78" t="s">
        <v>437</v>
      </c>
      <c r="C237" s="79" t="s">
        <v>438</v>
      </c>
      <c r="D237" s="80" t="n">
        <v>3</v>
      </c>
      <c r="E237" s="81"/>
      <c r="F237" s="82" t="n">
        <v>0</v>
      </c>
      <c r="G237" s="83" t="n">
        <v>64.33</v>
      </c>
      <c r="H237" s="84" t="n">
        <f aca="false">F237+G237</f>
        <v>64.33</v>
      </c>
      <c r="I237" s="85"/>
      <c r="J237" s="82" t="n">
        <f aca="false">F237*D237</f>
        <v>0</v>
      </c>
      <c r="K237" s="83" t="n">
        <f aca="false">G237*D237</f>
        <v>192.99</v>
      </c>
      <c r="L237" s="84" t="n">
        <f aca="false">J237+K237</f>
        <v>192.99</v>
      </c>
      <c r="M237" s="86"/>
      <c r="N237" s="87" t="n">
        <f aca="false">L237*N$14</f>
        <v>45.371949</v>
      </c>
      <c r="O237" s="85"/>
      <c r="P237" s="88" t="n">
        <f aca="false">J237*(1+N$14)</f>
        <v>0</v>
      </c>
      <c r="Q237" s="84" t="n">
        <f aca="false">L237*(1+N$14)</f>
        <v>238.361949</v>
      </c>
      <c r="R237" s="19"/>
    </row>
    <row r="238" customFormat="false" ht="51" hidden="false" customHeight="false" outlineLevel="0" collapsed="false">
      <c r="A238" s="77" t="s">
        <v>439</v>
      </c>
      <c r="B238" s="78" t="s">
        <v>440</v>
      </c>
      <c r="C238" s="79" t="s">
        <v>39</v>
      </c>
      <c r="D238" s="80" t="n">
        <v>10</v>
      </c>
      <c r="E238" s="81"/>
      <c r="F238" s="82" t="n">
        <v>5.39</v>
      </c>
      <c r="G238" s="83" t="n">
        <v>3.05</v>
      </c>
      <c r="H238" s="84" t="n">
        <f aca="false">F238+G238</f>
        <v>8.44</v>
      </c>
      <c r="I238" s="85"/>
      <c r="J238" s="82" t="n">
        <f aca="false">F238*D238</f>
        <v>53.9</v>
      </c>
      <c r="K238" s="83" t="n">
        <f aca="false">G238*D238</f>
        <v>30.5</v>
      </c>
      <c r="L238" s="84" t="n">
        <f aca="false">J238+K238</f>
        <v>84.4</v>
      </c>
      <c r="M238" s="86"/>
      <c r="N238" s="87" t="n">
        <f aca="false">L238*N$14</f>
        <v>19.84244</v>
      </c>
      <c r="O238" s="85"/>
      <c r="P238" s="88" t="n">
        <f aca="false">J238*(1+N$14)</f>
        <v>66.57189</v>
      </c>
      <c r="Q238" s="84" t="n">
        <f aca="false">L238*(1+N$14)</f>
        <v>104.24244</v>
      </c>
      <c r="R238" s="19"/>
    </row>
    <row r="239" s="100" customFormat="true" ht="12.75" hidden="false" customHeight="false" outlineLevel="0" collapsed="false">
      <c r="A239" s="89" t="s">
        <v>441</v>
      </c>
      <c r="B239" s="90" t="s">
        <v>442</v>
      </c>
      <c r="C239" s="90"/>
      <c r="D239" s="91"/>
      <c r="E239" s="92"/>
      <c r="F239" s="93" t="n">
        <f aca="false">SUM(Q240:Q244)</f>
        <v>30310.749663</v>
      </c>
      <c r="G239" s="90"/>
      <c r="H239" s="94"/>
      <c r="I239" s="95"/>
      <c r="J239" s="102"/>
      <c r="K239" s="103"/>
      <c r="L239" s="94"/>
      <c r="M239" s="96"/>
      <c r="N239" s="97"/>
      <c r="O239" s="95"/>
      <c r="P239" s="98"/>
      <c r="Q239" s="94"/>
      <c r="R239" s="99"/>
    </row>
    <row r="240" customFormat="false" ht="38.25" hidden="false" customHeight="false" outlineLevel="0" collapsed="false">
      <c r="A240" s="77" t="s">
        <v>443</v>
      </c>
      <c r="B240" s="78" t="s">
        <v>444</v>
      </c>
      <c r="C240" s="79" t="s">
        <v>42</v>
      </c>
      <c r="D240" s="80" t="n">
        <v>2</v>
      </c>
      <c r="E240" s="81"/>
      <c r="F240" s="82" t="n">
        <v>12.05</v>
      </c>
      <c r="G240" s="83" t="n">
        <v>500.02</v>
      </c>
      <c r="H240" s="84" t="n">
        <f aca="false">F240+G240</f>
        <v>512.07</v>
      </c>
      <c r="I240" s="85"/>
      <c r="J240" s="82" t="n">
        <f aca="false">F240*D240</f>
        <v>24.1</v>
      </c>
      <c r="K240" s="83" t="n">
        <f aca="false">G240*D240</f>
        <v>1000.04</v>
      </c>
      <c r="L240" s="84" t="n">
        <f aca="false">J240+K240</f>
        <v>1024.14</v>
      </c>
      <c r="M240" s="86"/>
      <c r="N240" s="87" t="n">
        <f aca="false">L240*N$14</f>
        <v>240.775314</v>
      </c>
      <c r="O240" s="85"/>
      <c r="P240" s="88" t="n">
        <f aca="false">J240*(1+N$14)</f>
        <v>29.76591</v>
      </c>
      <c r="Q240" s="84" t="n">
        <f aca="false">L240*(1+N$14)</f>
        <v>1264.915314</v>
      </c>
      <c r="R240" s="19"/>
    </row>
    <row r="241" customFormat="false" ht="25.5" hidden="false" customHeight="false" outlineLevel="0" collapsed="false">
      <c r="A241" s="77" t="s">
        <v>445</v>
      </c>
      <c r="B241" s="78" t="s">
        <v>268</v>
      </c>
      <c r="C241" s="79" t="s">
        <v>42</v>
      </c>
      <c r="D241" s="80" t="n">
        <v>1</v>
      </c>
      <c r="E241" s="81"/>
      <c r="F241" s="82" t="n">
        <v>63.28</v>
      </c>
      <c r="G241" s="83" t="n">
        <v>91.25</v>
      </c>
      <c r="H241" s="84" t="n">
        <f aca="false">F241+G241</f>
        <v>154.53</v>
      </c>
      <c r="I241" s="85"/>
      <c r="J241" s="82" t="n">
        <f aca="false">F241*D241</f>
        <v>63.28</v>
      </c>
      <c r="K241" s="83" t="n">
        <f aca="false">G241*D241</f>
        <v>91.25</v>
      </c>
      <c r="L241" s="84" t="n">
        <f aca="false">J241+K241</f>
        <v>154.53</v>
      </c>
      <c r="M241" s="86"/>
      <c r="N241" s="87" t="n">
        <f aca="false">L241*N$14</f>
        <v>36.330003</v>
      </c>
      <c r="O241" s="85"/>
      <c r="P241" s="88" t="n">
        <f aca="false">J241*(1+N$14)</f>
        <v>78.157128</v>
      </c>
      <c r="Q241" s="84" t="n">
        <f aca="false">L241*(1+N$14)</f>
        <v>190.860003</v>
      </c>
      <c r="R241" s="19"/>
    </row>
    <row r="242" customFormat="false" ht="12.75" hidden="false" customHeight="false" outlineLevel="0" collapsed="false">
      <c r="A242" s="77" t="s">
        <v>446</v>
      </c>
      <c r="B242" s="78" t="s">
        <v>270</v>
      </c>
      <c r="C242" s="79" t="s">
        <v>42</v>
      </c>
      <c r="D242" s="80" t="n">
        <v>1</v>
      </c>
      <c r="E242" s="81"/>
      <c r="F242" s="82" t="n">
        <v>289.96</v>
      </c>
      <c r="G242" s="83" t="n">
        <v>418.04</v>
      </c>
      <c r="H242" s="84" t="n">
        <f aca="false">F242+G242</f>
        <v>708</v>
      </c>
      <c r="I242" s="85"/>
      <c r="J242" s="82" t="n">
        <f aca="false">F242*D242</f>
        <v>289.96</v>
      </c>
      <c r="K242" s="83" t="n">
        <f aca="false">G242*D242</f>
        <v>418.04</v>
      </c>
      <c r="L242" s="84" t="n">
        <f aca="false">J242+K242</f>
        <v>708</v>
      </c>
      <c r="M242" s="86"/>
      <c r="N242" s="87" t="n">
        <f aca="false">L242*N$14</f>
        <v>166.4508</v>
      </c>
      <c r="O242" s="85"/>
      <c r="P242" s="88" t="n">
        <f aca="false">J242*(1+N$14)</f>
        <v>358.129596</v>
      </c>
      <c r="Q242" s="84" t="n">
        <f aca="false">L242*(1+N$14)</f>
        <v>874.4508</v>
      </c>
      <c r="R242" s="19"/>
    </row>
    <row r="243" customFormat="false" ht="38.25" hidden="false" customHeight="false" outlineLevel="0" collapsed="false">
      <c r="A243" s="77" t="s">
        <v>447</v>
      </c>
      <c r="B243" s="78" t="s">
        <v>448</v>
      </c>
      <c r="C243" s="79" t="s">
        <v>151</v>
      </c>
      <c r="D243" s="80" t="n">
        <v>45</v>
      </c>
      <c r="E243" s="81"/>
      <c r="F243" s="82" t="n">
        <v>204.67</v>
      </c>
      <c r="G243" s="83" t="n">
        <v>243.69</v>
      </c>
      <c r="H243" s="84" t="n">
        <f aca="false">F243+G243</f>
        <v>448.36</v>
      </c>
      <c r="I243" s="85"/>
      <c r="J243" s="82" t="n">
        <f aca="false">F243*D243</f>
        <v>9210.15</v>
      </c>
      <c r="K243" s="83" t="n">
        <f aca="false">G243*D243</f>
        <v>10966.05</v>
      </c>
      <c r="L243" s="84" t="n">
        <f aca="false">J243+K243</f>
        <v>20176.2</v>
      </c>
      <c r="M243" s="86"/>
      <c r="N243" s="87" t="n">
        <f aca="false">L243*N$14</f>
        <v>4743.42462</v>
      </c>
      <c r="O243" s="85"/>
      <c r="P243" s="88" t="n">
        <f aca="false">J243*(1+N$14)</f>
        <v>11375.456265</v>
      </c>
      <c r="Q243" s="84" t="n">
        <f aca="false">L243*(1+N$14)</f>
        <v>24919.62462</v>
      </c>
      <c r="R243" s="19"/>
    </row>
    <row r="244" customFormat="false" ht="51" hidden="false" customHeight="false" outlineLevel="0" collapsed="false">
      <c r="A244" s="77" t="s">
        <v>449</v>
      </c>
      <c r="B244" s="78" t="s">
        <v>450</v>
      </c>
      <c r="C244" s="79" t="s">
        <v>148</v>
      </c>
      <c r="D244" s="80" t="n">
        <v>18.5</v>
      </c>
      <c r="E244" s="81"/>
      <c r="F244" s="82" t="n">
        <v>54.86</v>
      </c>
      <c r="G244" s="83" t="n">
        <v>79.1</v>
      </c>
      <c r="H244" s="84" t="n">
        <f aca="false">F244+G244</f>
        <v>133.96</v>
      </c>
      <c r="I244" s="85"/>
      <c r="J244" s="82" t="n">
        <f aca="false">F244*D244</f>
        <v>1014.91</v>
      </c>
      <c r="K244" s="83" t="n">
        <f aca="false">G244*D244</f>
        <v>1463.35</v>
      </c>
      <c r="L244" s="84" t="n">
        <f aca="false">J244+K244</f>
        <v>2478.26</v>
      </c>
      <c r="M244" s="86"/>
      <c r="N244" s="87" t="n">
        <f aca="false">L244*N$14</f>
        <v>582.638926</v>
      </c>
      <c r="O244" s="85"/>
      <c r="P244" s="88" t="n">
        <f aca="false">J244*(1+N$14)</f>
        <v>1253.515341</v>
      </c>
      <c r="Q244" s="84" t="n">
        <f aca="false">L244*(1+N$14)</f>
        <v>3060.898926</v>
      </c>
      <c r="R244" s="19"/>
    </row>
    <row r="245" s="100" customFormat="true" ht="12.75" hidden="false" customHeight="false" outlineLevel="0" collapsed="false">
      <c r="A245" s="89" t="s">
        <v>451</v>
      </c>
      <c r="B245" s="90" t="s">
        <v>452</v>
      </c>
      <c r="C245" s="90"/>
      <c r="D245" s="91"/>
      <c r="E245" s="92"/>
      <c r="F245" s="93" t="n">
        <f aca="false">SUM(Q246:Q248)</f>
        <v>1939.41355182</v>
      </c>
      <c r="G245" s="90"/>
      <c r="H245" s="94"/>
      <c r="I245" s="95"/>
      <c r="J245" s="102"/>
      <c r="K245" s="103"/>
      <c r="L245" s="94"/>
      <c r="M245" s="96"/>
      <c r="N245" s="97"/>
      <c r="O245" s="95"/>
      <c r="P245" s="98"/>
      <c r="Q245" s="94"/>
      <c r="R245" s="99"/>
    </row>
    <row r="246" customFormat="false" ht="38.25" hidden="false" customHeight="false" outlineLevel="0" collapsed="false">
      <c r="A246" s="77" t="s">
        <v>453</v>
      </c>
      <c r="B246" s="78" t="s">
        <v>454</v>
      </c>
      <c r="C246" s="79" t="s">
        <v>39</v>
      </c>
      <c r="D246" s="80" t="n">
        <v>10</v>
      </c>
      <c r="E246" s="81"/>
      <c r="F246" s="82" t="n">
        <v>9.52</v>
      </c>
      <c r="G246" s="83" t="n">
        <v>12.01</v>
      </c>
      <c r="H246" s="84" t="n">
        <f aca="false">F246+G246</f>
        <v>21.53</v>
      </c>
      <c r="I246" s="85"/>
      <c r="J246" s="82" t="n">
        <f aca="false">F246*D246</f>
        <v>95.2</v>
      </c>
      <c r="K246" s="83" t="n">
        <f aca="false">G246*D246</f>
        <v>120.1</v>
      </c>
      <c r="L246" s="84" t="n">
        <f aca="false">J246+K246</f>
        <v>215.3</v>
      </c>
      <c r="M246" s="86"/>
      <c r="N246" s="87" t="n">
        <f aca="false">L246*N$14</f>
        <v>50.61703</v>
      </c>
      <c r="O246" s="85"/>
      <c r="P246" s="88" t="n">
        <f aca="false">J246*(1+N$14)</f>
        <v>117.58152</v>
      </c>
      <c r="Q246" s="84" t="n">
        <f aca="false">L246*(1+N$14)</f>
        <v>265.91703</v>
      </c>
      <c r="R246" s="19"/>
    </row>
    <row r="247" customFormat="false" ht="38.25" hidden="false" customHeight="false" outlineLevel="0" collapsed="false">
      <c r="A247" s="77" t="s">
        <v>455</v>
      </c>
      <c r="B247" s="78" t="s">
        <v>280</v>
      </c>
      <c r="C247" s="79" t="s">
        <v>151</v>
      </c>
      <c r="D247" s="80" t="n">
        <v>101.22</v>
      </c>
      <c r="E247" s="81"/>
      <c r="F247" s="82" t="n">
        <v>1.9</v>
      </c>
      <c r="G247" s="83" t="n">
        <v>1.91</v>
      </c>
      <c r="H247" s="84" t="n">
        <f aca="false">F247+G247</f>
        <v>3.81</v>
      </c>
      <c r="I247" s="85"/>
      <c r="J247" s="82" t="n">
        <f aca="false">F247*D247</f>
        <v>192.318</v>
      </c>
      <c r="K247" s="83" t="n">
        <f aca="false">G247*D247</f>
        <v>193.3302</v>
      </c>
      <c r="L247" s="84" t="n">
        <f aca="false">J247+K247</f>
        <v>385.6482</v>
      </c>
      <c r="M247" s="86"/>
      <c r="N247" s="87" t="n">
        <f aca="false">L247*N$14</f>
        <v>90.66589182</v>
      </c>
      <c r="O247" s="85"/>
      <c r="P247" s="88" t="n">
        <f aca="false">J247*(1+N$14)</f>
        <v>237.5319618</v>
      </c>
      <c r="Q247" s="84" t="n">
        <f aca="false">L247*(1+N$14)</f>
        <v>476.31409182</v>
      </c>
      <c r="R247" s="19"/>
    </row>
    <row r="248" customFormat="false" ht="25.5" hidden="false" customHeight="false" outlineLevel="0" collapsed="false">
      <c r="A248" s="77" t="s">
        <v>456</v>
      </c>
      <c r="B248" s="78" t="s">
        <v>457</v>
      </c>
      <c r="C248" s="79" t="s">
        <v>39</v>
      </c>
      <c r="D248" s="80" t="n">
        <v>45</v>
      </c>
      <c r="E248" s="81"/>
      <c r="F248" s="82" t="n">
        <v>9.53</v>
      </c>
      <c r="G248" s="83" t="n">
        <v>12.01</v>
      </c>
      <c r="H248" s="84" t="n">
        <f aca="false">F248+G248</f>
        <v>21.54</v>
      </c>
      <c r="I248" s="85"/>
      <c r="J248" s="82" t="n">
        <f aca="false">F248*D248</f>
        <v>428.85</v>
      </c>
      <c r="K248" s="83" t="n">
        <f aca="false">G248*D248</f>
        <v>540.45</v>
      </c>
      <c r="L248" s="84" t="n">
        <f aca="false">J248+K248</f>
        <v>969.3</v>
      </c>
      <c r="M248" s="86"/>
      <c r="N248" s="87" t="n">
        <f aca="false">L248*N$14</f>
        <v>227.88243</v>
      </c>
      <c r="O248" s="85"/>
      <c r="P248" s="88" t="n">
        <f aca="false">J248*(1+N$14)</f>
        <v>529.672635</v>
      </c>
      <c r="Q248" s="84" t="n">
        <f aca="false">L248*(1+N$14)</f>
        <v>1197.18243</v>
      </c>
      <c r="R248" s="19"/>
    </row>
    <row r="249" s="100" customFormat="true" ht="12.75" hidden="false" customHeight="false" outlineLevel="0" collapsed="false">
      <c r="A249" s="89" t="s">
        <v>458</v>
      </c>
      <c r="B249" s="90" t="s">
        <v>459</v>
      </c>
      <c r="C249" s="90"/>
      <c r="D249" s="91"/>
      <c r="E249" s="92"/>
      <c r="F249" s="93" t="n">
        <f aca="false">SUM(Q250:Q254)</f>
        <v>3038.346</v>
      </c>
      <c r="G249" s="90"/>
      <c r="H249" s="94"/>
      <c r="I249" s="95"/>
      <c r="J249" s="102"/>
      <c r="K249" s="103"/>
      <c r="L249" s="94"/>
      <c r="M249" s="96"/>
      <c r="N249" s="97"/>
      <c r="O249" s="95"/>
      <c r="P249" s="98"/>
      <c r="Q249" s="94"/>
      <c r="R249" s="99"/>
    </row>
    <row r="250" customFormat="false" ht="12.75" hidden="false" customHeight="false" outlineLevel="0" collapsed="false">
      <c r="A250" s="77" t="s">
        <v>460</v>
      </c>
      <c r="B250" s="78" t="s">
        <v>290</v>
      </c>
      <c r="C250" s="79" t="s">
        <v>39</v>
      </c>
      <c r="D250" s="80" t="n">
        <v>50</v>
      </c>
      <c r="E250" s="81"/>
      <c r="F250" s="82" t="n">
        <v>0</v>
      </c>
      <c r="G250" s="83" t="n">
        <v>18</v>
      </c>
      <c r="H250" s="84" t="n">
        <f aca="false">F250+G250</f>
        <v>18</v>
      </c>
      <c r="I250" s="85"/>
      <c r="J250" s="82" t="n">
        <f aca="false">F250*D250</f>
        <v>0</v>
      </c>
      <c r="K250" s="83" t="n">
        <f aca="false">G250*D250</f>
        <v>900</v>
      </c>
      <c r="L250" s="84" t="n">
        <f aca="false">J250+K250</f>
        <v>900</v>
      </c>
      <c r="M250" s="86"/>
      <c r="N250" s="87" t="n">
        <f aca="false">L250*N$14</f>
        <v>211.59</v>
      </c>
      <c r="O250" s="85"/>
      <c r="P250" s="88" t="n">
        <f aca="false">J250*(1+N$14)</f>
        <v>0</v>
      </c>
      <c r="Q250" s="84" t="n">
        <f aca="false">L250*(1+N$14)</f>
        <v>1111.59</v>
      </c>
      <c r="R250" s="19"/>
    </row>
    <row r="251" customFormat="false" ht="12.75" hidden="false" customHeight="false" outlineLevel="0" collapsed="false">
      <c r="A251" s="77" t="s">
        <v>461</v>
      </c>
      <c r="B251" s="78" t="s">
        <v>294</v>
      </c>
      <c r="C251" s="79" t="s">
        <v>42</v>
      </c>
      <c r="D251" s="80" t="n">
        <v>4</v>
      </c>
      <c r="E251" s="81"/>
      <c r="F251" s="82" t="n">
        <v>0</v>
      </c>
      <c r="G251" s="83" t="n">
        <v>100</v>
      </c>
      <c r="H251" s="84" t="n">
        <f aca="false">F251+G251</f>
        <v>100</v>
      </c>
      <c r="I251" s="85"/>
      <c r="J251" s="82" t="n">
        <f aca="false">F251*D251</f>
        <v>0</v>
      </c>
      <c r="K251" s="83" t="n">
        <f aca="false">G251*D251</f>
        <v>400</v>
      </c>
      <c r="L251" s="84" t="n">
        <f aca="false">J251+K251</f>
        <v>400</v>
      </c>
      <c r="M251" s="86"/>
      <c r="N251" s="87" t="n">
        <f aca="false">L251*N$14</f>
        <v>94.04</v>
      </c>
      <c r="O251" s="85"/>
      <c r="P251" s="88" t="n">
        <f aca="false">J251*(1+N$14)</f>
        <v>0</v>
      </c>
      <c r="Q251" s="84" t="n">
        <f aca="false">L251*(1+N$14)</f>
        <v>494.04</v>
      </c>
      <c r="R251" s="19"/>
    </row>
    <row r="252" customFormat="false" ht="12.75" hidden="false" customHeight="false" outlineLevel="0" collapsed="false">
      <c r="A252" s="77" t="s">
        <v>462</v>
      </c>
      <c r="B252" s="78" t="s">
        <v>463</v>
      </c>
      <c r="C252" s="79" t="s">
        <v>42</v>
      </c>
      <c r="D252" s="80" t="n">
        <v>7</v>
      </c>
      <c r="E252" s="81"/>
      <c r="F252" s="82" t="n">
        <v>0</v>
      </c>
      <c r="G252" s="83" t="n">
        <v>60</v>
      </c>
      <c r="H252" s="84" t="n">
        <f aca="false">F252+G252</f>
        <v>60</v>
      </c>
      <c r="I252" s="85"/>
      <c r="J252" s="82" t="n">
        <f aca="false">F252*D252</f>
        <v>0</v>
      </c>
      <c r="K252" s="83" t="n">
        <f aca="false">G252*D252</f>
        <v>420</v>
      </c>
      <c r="L252" s="84" t="n">
        <f aca="false">J252+K252</f>
        <v>420</v>
      </c>
      <c r="M252" s="86"/>
      <c r="N252" s="87" t="n">
        <f aca="false">L252*N$14</f>
        <v>98.742</v>
      </c>
      <c r="O252" s="85"/>
      <c r="P252" s="88" t="n">
        <f aca="false">J252*(1+N$14)</f>
        <v>0</v>
      </c>
      <c r="Q252" s="84" t="n">
        <f aca="false">L252*(1+N$14)</f>
        <v>518.742</v>
      </c>
      <c r="R252" s="19"/>
    </row>
    <row r="253" customFormat="false" ht="12.75" hidden="false" customHeight="false" outlineLevel="0" collapsed="false">
      <c r="A253" s="77" t="s">
        <v>464</v>
      </c>
      <c r="B253" s="78" t="s">
        <v>465</v>
      </c>
      <c r="C253" s="79" t="s">
        <v>42</v>
      </c>
      <c r="D253" s="80" t="n">
        <v>4</v>
      </c>
      <c r="E253" s="81"/>
      <c r="F253" s="82" t="n">
        <v>0</v>
      </c>
      <c r="G253" s="83" t="n">
        <v>60</v>
      </c>
      <c r="H253" s="84" t="n">
        <f aca="false">F253+G253</f>
        <v>60</v>
      </c>
      <c r="I253" s="85"/>
      <c r="J253" s="82" t="n">
        <f aca="false">F253*D253</f>
        <v>0</v>
      </c>
      <c r="K253" s="83" t="n">
        <f aca="false">G253*D253</f>
        <v>240</v>
      </c>
      <c r="L253" s="84" t="n">
        <f aca="false">J253+K253</f>
        <v>240</v>
      </c>
      <c r="M253" s="86"/>
      <c r="N253" s="87" t="n">
        <f aca="false">L253*N$14</f>
        <v>56.424</v>
      </c>
      <c r="O253" s="85"/>
      <c r="P253" s="88" t="n">
        <f aca="false">J253*(1+N$14)</f>
        <v>0</v>
      </c>
      <c r="Q253" s="84" t="n">
        <f aca="false">L253*(1+N$14)</f>
        <v>296.424</v>
      </c>
      <c r="R253" s="19"/>
    </row>
    <row r="254" customFormat="false" ht="12.75" hidden="false" customHeight="false" outlineLevel="0" collapsed="false">
      <c r="A254" s="77" t="s">
        <v>466</v>
      </c>
      <c r="B254" s="78" t="s">
        <v>296</v>
      </c>
      <c r="C254" s="79" t="s">
        <v>42</v>
      </c>
      <c r="D254" s="80" t="n">
        <v>1</v>
      </c>
      <c r="E254" s="81"/>
      <c r="F254" s="82" t="n">
        <v>0</v>
      </c>
      <c r="G254" s="83" t="n">
        <v>500</v>
      </c>
      <c r="H254" s="84" t="n">
        <f aca="false">F254+G254</f>
        <v>500</v>
      </c>
      <c r="I254" s="85"/>
      <c r="J254" s="82" t="n">
        <f aca="false">F254*D254</f>
        <v>0</v>
      </c>
      <c r="K254" s="83" t="n">
        <f aca="false">G254*D254</f>
        <v>500</v>
      </c>
      <c r="L254" s="84" t="n">
        <f aca="false">J254+K254</f>
        <v>500</v>
      </c>
      <c r="M254" s="86"/>
      <c r="N254" s="87" t="n">
        <f aca="false">L254*N$14</f>
        <v>117.55</v>
      </c>
      <c r="O254" s="85"/>
      <c r="P254" s="88" t="n">
        <f aca="false">J254*(1+N$14)</f>
        <v>0</v>
      </c>
      <c r="Q254" s="84" t="n">
        <f aca="false">L254*(1+N$14)</f>
        <v>617.55</v>
      </c>
      <c r="R254" s="19"/>
    </row>
    <row r="255" s="3" customFormat="true" ht="12.75" hidden="false" customHeight="false" outlineLevel="0" collapsed="false">
      <c r="A255" s="104"/>
      <c r="B255" s="105" t="s">
        <v>467</v>
      </c>
      <c r="C255" s="105"/>
      <c r="D255" s="106"/>
      <c r="F255" s="107" t="n">
        <f aca="false">F15+F154</f>
        <v>293497.62236103</v>
      </c>
      <c r="G255" s="108"/>
      <c r="H255" s="109"/>
      <c r="J255" s="107" t="n">
        <f aca="false">SUM(J16:J254)</f>
        <v>58841.0546</v>
      </c>
      <c r="K255" s="110" t="n">
        <f aca="false">SUM(K16:K254)</f>
        <v>178789.6007</v>
      </c>
      <c r="L255" s="111" t="n">
        <f aca="false">SUM(L16:L254)</f>
        <v>237630.6553</v>
      </c>
      <c r="M255" s="112" t="e">
        <f aca="false">SUM(#REF!)</f>
        <v>#REF!</v>
      </c>
      <c r="N255" s="113" t="n">
        <f aca="false">SUM(N16:N254)</f>
        <v>55866.96706103</v>
      </c>
      <c r="O255" s="112" t="e">
        <f aca="false">SUM(#REF!)</f>
        <v>#REF!</v>
      </c>
      <c r="P255" s="107" t="n">
        <f aca="false">SUM(P16:P254)</f>
        <v>72674.58653646</v>
      </c>
      <c r="Q255" s="111" t="n">
        <f aca="false">SUM(Q16:Q254)</f>
        <v>293497.62236103</v>
      </c>
      <c r="R255" s="1"/>
    </row>
    <row r="256" s="3" customFormat="true" ht="12.75" hidden="false" customHeight="false" outlineLevel="0" collapsed="false">
      <c r="A256" s="1"/>
      <c r="B256" s="1"/>
      <c r="C256" s="1"/>
      <c r="D256" s="2"/>
      <c r="F256" s="112"/>
      <c r="J256" s="112"/>
      <c r="K256" s="112"/>
      <c r="L256" s="112"/>
      <c r="M256" s="112"/>
      <c r="N256" s="112"/>
      <c r="O256" s="112"/>
      <c r="P256" s="112"/>
      <c r="Q256" s="112"/>
      <c r="R256" s="1"/>
    </row>
    <row r="257" s="3" customFormat="true" ht="14.25" hidden="false" customHeight="false" outlineLevel="0" collapsed="false">
      <c r="A257" s="1"/>
      <c r="B257" s="3" t="s">
        <v>468</v>
      </c>
      <c r="C257" s="1"/>
      <c r="D257" s="2"/>
      <c r="F257" s="112"/>
      <c r="J257" s="112"/>
      <c r="K257" s="112"/>
      <c r="L257" s="112"/>
      <c r="M257" s="112"/>
      <c r="N257" s="112"/>
      <c r="O257" s="112"/>
      <c r="P257" s="112"/>
      <c r="Q257" s="112"/>
      <c r="R257" s="1"/>
    </row>
    <row r="258" s="3" customFormat="true" ht="12.75" hidden="false" customHeight="false" outlineLevel="0" collapsed="false">
      <c r="A258" s="1"/>
      <c r="B258" s="1" t="s">
        <v>469</v>
      </c>
      <c r="C258" s="1"/>
      <c r="D258" s="2"/>
      <c r="F258" s="112"/>
      <c r="J258" s="112"/>
      <c r="K258" s="112"/>
      <c r="L258" s="112"/>
      <c r="M258" s="112"/>
      <c r="N258" s="112"/>
      <c r="O258" s="112"/>
      <c r="P258" s="112"/>
      <c r="Q258" s="112"/>
      <c r="R258" s="1"/>
    </row>
    <row r="259" s="3" customFormat="true" ht="12.75" hidden="false" customHeight="false" outlineLevel="0" collapsed="false">
      <c r="A259" s="1"/>
      <c r="B259" s="1"/>
      <c r="C259" s="1"/>
      <c r="D259" s="2"/>
      <c r="F259" s="112"/>
      <c r="J259" s="112"/>
      <c r="K259" s="112"/>
      <c r="L259" s="112"/>
      <c r="M259" s="112"/>
      <c r="N259" s="112"/>
      <c r="O259" s="112"/>
      <c r="P259" s="112"/>
      <c r="Q259" s="114" t="s">
        <v>470</v>
      </c>
      <c r="R259" s="1"/>
    </row>
    <row r="260" customFormat="false" ht="12.75" hidden="false" customHeight="false" outlineLevel="0" collapsed="false">
      <c r="F260" s="115"/>
      <c r="G260" s="116"/>
      <c r="J260" s="1"/>
      <c r="K260" s="116"/>
    </row>
    <row r="261" customFormat="false" ht="12.75" hidden="false" customHeight="false" outlineLevel="0" collapsed="false">
      <c r="F261" s="117" t="s">
        <v>471</v>
      </c>
      <c r="G261" s="116"/>
      <c r="J261" s="117"/>
      <c r="K261" s="116"/>
      <c r="N261" s="118" t="s">
        <v>472</v>
      </c>
    </row>
    <row r="262" customFormat="false" ht="12.75" hidden="false" customHeight="false" outlineLevel="0" collapsed="false">
      <c r="F262" s="116"/>
      <c r="G262" s="116"/>
      <c r="J262" s="116"/>
      <c r="K262" s="116"/>
      <c r="N262" s="119" t="s">
        <v>473</v>
      </c>
    </row>
    <row r="263" customFormat="false" ht="12.75" hidden="false" customHeight="false" outlineLevel="0" collapsed="false">
      <c r="F263" s="120"/>
      <c r="G263" s="120"/>
      <c r="H263" s="116"/>
      <c r="I263" s="116"/>
      <c r="J263" s="120"/>
      <c r="K263" s="120"/>
      <c r="L263" s="116"/>
      <c r="N263" s="119" t="s">
        <v>474</v>
      </c>
      <c r="O263" s="116"/>
    </row>
    <row r="264" customFormat="false" ht="12.75" hidden="false" customHeight="false" outlineLevel="0" collapsed="false">
      <c r="F264" s="121"/>
      <c r="G264" s="120"/>
      <c r="H264" s="116"/>
      <c r="I264" s="116"/>
      <c r="J264" s="121"/>
      <c r="K264" s="120"/>
      <c r="L264" s="116"/>
      <c r="M264" s="116"/>
      <c r="N264" s="119" t="s">
        <v>475</v>
      </c>
      <c r="O264" s="122"/>
    </row>
    <row r="265" customFormat="false" ht="12.75" hidden="false" customHeight="false" outlineLevel="0" collapsed="false">
      <c r="H265" s="116"/>
      <c r="I265" s="116"/>
      <c r="L265" s="116"/>
      <c r="M265" s="116"/>
      <c r="O265" s="123"/>
    </row>
    <row r="266" customFormat="false" ht="12.75" hidden="false" customHeight="false" outlineLevel="0" collapsed="false">
      <c r="H266" s="120"/>
      <c r="I266" s="124"/>
      <c r="L266" s="120"/>
      <c r="M266" s="124"/>
      <c r="O266" s="123"/>
    </row>
    <row r="273" customFormat="false" ht="14.25" hidden="false" customHeight="false" outlineLevel="0" collapsed="false"/>
  </sheetData>
  <mergeCells count="3">
    <mergeCell ref="F13:H13"/>
    <mergeCell ref="J13:M13"/>
    <mergeCell ref="P13:Q13"/>
  </mergeCells>
  <printOptions headings="false" gridLines="false" gridLinesSet="true" horizontalCentered="true" verticalCentered="false"/>
  <pageMargins left="0.433333333333333" right="0.196527777777778" top="0.747916666666667" bottom="0.944444444444444" header="0.511811023622047" footer="0.747916666666667"/>
  <pageSetup paperSize="9" scale="100" fitToWidth="1" fitToHeight="15" pageOrder="downThenOver" orientation="landscape" blackAndWhite="false" draft="false" cellComments="none" horizontalDpi="300" verticalDpi="300" copies="1"/>
  <headerFooter differentFirst="false" differentOddEven="false">
    <oddHeader/>
    <oddFooter>&amp;R&amp;"Verdana,Normal"&amp;10Página &amp;P de &amp;N</oddFooter>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Q272"/>
  <sheetViews>
    <sheetView showFormulas="false" showGridLines="false" showRowColHeaders="true" showZeros="true" rightToLeft="false" tabSelected="false" showOutlineSymbols="true" defaultGridColor="true" view="normal" topLeftCell="A1" colorId="64" zoomScale="100" zoomScaleNormal="100" zoomScalePageLayoutView="100" workbookViewId="0">
      <pane xSplit="0" ySplit="11" topLeftCell="A12" activePane="bottomLeft" state="frozen"/>
      <selection pane="topLeft" activeCell="A1" activeCellId="0" sqref="A1"/>
      <selection pane="bottomLeft" activeCell="C246" activeCellId="0" sqref="C246"/>
    </sheetView>
  </sheetViews>
  <sheetFormatPr defaultColWidth="9.00390625" defaultRowHeight="12.75" zeroHeight="false" outlineLevelRow="0" outlineLevelCol="0"/>
  <cols>
    <col collapsed="false" customWidth="true" hidden="false" outlineLevel="0" max="1" min="1" style="1" width="8.5"/>
    <col collapsed="false" customWidth="true" hidden="false" outlineLevel="0" max="2" min="2" style="1" width="57.88"/>
    <col collapsed="false" customWidth="true" hidden="false" outlineLevel="0" max="3" min="3" style="3" width="15.38"/>
    <col collapsed="false" customWidth="true" hidden="false" outlineLevel="0" max="4" min="4" style="3" width="1.62"/>
    <col collapsed="false" customWidth="true" hidden="false" outlineLevel="0" max="5" min="5" style="125" width="12.12"/>
    <col collapsed="false" customWidth="true" hidden="false" outlineLevel="0" max="6" min="6" style="126" width="11.5"/>
    <col collapsed="false" customWidth="true" hidden="false" outlineLevel="0" max="7" min="7" style="126" width="1.62"/>
    <col collapsed="false" customWidth="true" hidden="false" outlineLevel="0" max="8" min="8" style="125" width="12.12"/>
    <col collapsed="false" customWidth="true" hidden="false" outlineLevel="0" max="9" min="9" style="126" width="11.5"/>
    <col collapsed="false" customWidth="true" hidden="false" outlineLevel="0" max="10" min="10" style="126" width="1.62"/>
    <col collapsed="false" customWidth="true" hidden="false" outlineLevel="0" max="11" min="11" style="125" width="12.12"/>
    <col collapsed="false" customWidth="true" hidden="false" outlineLevel="0" max="12" min="12" style="3" width="11.5"/>
    <col collapsed="false" customWidth="false" hidden="false" outlineLevel="0" max="13" min="13" style="1" width="9"/>
    <col collapsed="false" customWidth="true" hidden="false" outlineLevel="0" max="14" min="14" style="1" width="9.5"/>
    <col collapsed="false" customWidth="true" hidden="false" outlineLevel="0" max="15" min="15" style="1" width="16.88"/>
    <col collapsed="false" customWidth="true" hidden="false" outlineLevel="0" max="16" min="16" style="1" width="10.12"/>
    <col collapsed="false" customWidth="false" hidden="false" outlineLevel="0" max="16384" min="17" style="1" width="9"/>
  </cols>
  <sheetData>
    <row r="1" customFormat="false" ht="12.75" hidden="false" customHeight="false" outlineLevel="0" collapsed="false">
      <c r="A1" s="4"/>
      <c r="B1" s="5"/>
      <c r="C1" s="8"/>
      <c r="D1" s="8"/>
      <c r="E1" s="127"/>
      <c r="F1" s="128"/>
      <c r="G1" s="128"/>
      <c r="H1" s="127"/>
      <c r="I1" s="128"/>
      <c r="J1" s="128"/>
      <c r="K1" s="127"/>
      <c r="L1" s="8"/>
    </row>
    <row r="2" customFormat="false" ht="12.75" hidden="false" customHeight="false" outlineLevel="0" collapsed="false">
      <c r="A2" s="9"/>
      <c r="B2" s="10"/>
      <c r="C2" s="13"/>
      <c r="D2" s="13"/>
      <c r="E2" s="129"/>
      <c r="F2" s="130"/>
      <c r="G2" s="130"/>
      <c r="H2" s="129"/>
      <c r="I2" s="130"/>
      <c r="J2" s="130"/>
      <c r="K2" s="129"/>
      <c r="L2" s="13"/>
    </row>
    <row r="3" customFormat="false" ht="21" hidden="false" customHeight="true" outlineLevel="0" collapsed="false">
      <c r="A3" s="9"/>
      <c r="B3" s="131" t="s">
        <v>476</v>
      </c>
      <c r="C3" s="131"/>
      <c r="D3" s="13"/>
      <c r="E3" s="129"/>
      <c r="F3" s="130"/>
      <c r="G3" s="130"/>
      <c r="H3" s="129"/>
      <c r="I3" s="130"/>
      <c r="J3" s="130"/>
      <c r="K3" s="129"/>
      <c r="L3" s="13"/>
    </row>
    <row r="4" customFormat="false" ht="14.25" hidden="false" customHeight="true" outlineLevel="0" collapsed="false">
      <c r="A4" s="9"/>
      <c r="B4" s="132" t="s">
        <v>477</v>
      </c>
      <c r="C4" s="132"/>
      <c r="D4" s="13"/>
      <c r="E4" s="129"/>
      <c r="F4" s="130"/>
      <c r="G4" s="130"/>
      <c r="H4" s="129"/>
      <c r="I4" s="130"/>
      <c r="J4" s="130"/>
      <c r="K4" s="129"/>
      <c r="L4" s="13"/>
    </row>
    <row r="5" customFormat="false" ht="14.25" hidden="false" customHeight="false" outlineLevel="0" collapsed="false">
      <c r="A5" s="9"/>
      <c r="B5" s="133"/>
      <c r="C5" s="134"/>
      <c r="D5" s="13"/>
      <c r="E5" s="129"/>
      <c r="F5" s="130"/>
      <c r="G5" s="130"/>
      <c r="H5" s="129"/>
      <c r="I5" s="130"/>
      <c r="J5" s="130"/>
      <c r="K5" s="129"/>
      <c r="L5" s="13"/>
    </row>
    <row r="6" customFormat="false" ht="24" hidden="false" customHeight="false" outlineLevel="0" collapsed="false">
      <c r="A6" s="9"/>
      <c r="B6" s="30" t="s">
        <v>478</v>
      </c>
      <c r="C6" s="13"/>
      <c r="D6" s="13"/>
      <c r="E6" s="129"/>
      <c r="F6" s="130"/>
      <c r="G6" s="130"/>
      <c r="H6" s="129"/>
      <c r="I6" s="130"/>
      <c r="J6" s="130"/>
      <c r="K6" s="129"/>
      <c r="L6" s="13"/>
    </row>
    <row r="7" customFormat="false" ht="26.25" hidden="false" customHeight="true" outlineLevel="0" collapsed="false">
      <c r="A7" s="9"/>
      <c r="B7" s="31" t="s">
        <v>11</v>
      </c>
      <c r="C7" s="13"/>
      <c r="D7" s="13"/>
      <c r="E7" s="135" t="s">
        <v>479</v>
      </c>
      <c r="F7" s="135"/>
      <c r="G7" s="130"/>
      <c r="H7" s="129"/>
      <c r="I7" s="130"/>
      <c r="J7" s="130"/>
      <c r="K7" s="129"/>
      <c r="L7" s="13"/>
      <c r="N7" s="136" t="s">
        <v>480</v>
      </c>
      <c r="O7" s="137"/>
      <c r="P7" s="138"/>
      <c r="Q7" s="139"/>
    </row>
    <row r="8" customFormat="false" ht="38.25" hidden="false" customHeight="false" outlineLevel="0" collapsed="false">
      <c r="A8" s="9"/>
      <c r="B8" s="31" t="s">
        <v>12</v>
      </c>
      <c r="C8" s="13"/>
      <c r="D8" s="13"/>
      <c r="E8" s="129"/>
      <c r="F8" s="130"/>
      <c r="G8" s="130"/>
      <c r="H8" s="129"/>
      <c r="I8" s="130"/>
      <c r="J8" s="130"/>
      <c r="K8" s="129"/>
      <c r="L8" s="13"/>
      <c r="N8" s="140" t="s">
        <v>481</v>
      </c>
      <c r="O8" s="141"/>
      <c r="Q8" s="142"/>
    </row>
    <row r="9" customFormat="false" ht="12.75" hidden="false" customHeight="false" outlineLevel="0" collapsed="false">
      <c r="A9" s="9"/>
      <c r="B9" s="31"/>
      <c r="C9" s="13"/>
      <c r="D9" s="13"/>
      <c r="E9" s="129"/>
      <c r="F9" s="130"/>
      <c r="G9" s="130"/>
      <c r="H9" s="129"/>
      <c r="I9" s="130"/>
      <c r="J9" s="130"/>
      <c r="K9" s="129"/>
      <c r="L9" s="13"/>
      <c r="N9" s="143"/>
      <c r="Q9" s="142"/>
    </row>
    <row r="10" s="51" customFormat="true" ht="14.25" hidden="false" customHeight="false" outlineLevel="0" collapsed="false">
      <c r="A10" s="144" t="s">
        <v>13</v>
      </c>
      <c r="B10" s="145" t="s">
        <v>14</v>
      </c>
      <c r="C10" s="146" t="s">
        <v>482</v>
      </c>
      <c r="D10" s="35"/>
      <c r="E10" s="147" t="s">
        <v>483</v>
      </c>
      <c r="F10" s="147"/>
      <c r="G10" s="148"/>
      <c r="H10" s="147" t="s">
        <v>484</v>
      </c>
      <c r="I10" s="147"/>
      <c r="J10" s="149"/>
      <c r="K10" s="147" t="s">
        <v>485</v>
      </c>
      <c r="L10" s="147"/>
      <c r="N10" s="150"/>
      <c r="Q10" s="151"/>
    </row>
    <row r="11" customFormat="false" ht="12.75" hidden="false" customHeight="false" outlineLevel="0" collapsed="false">
      <c r="A11" s="152"/>
      <c r="B11" s="153"/>
      <c r="C11" s="154" t="s">
        <v>486</v>
      </c>
      <c r="D11" s="44"/>
      <c r="E11" s="155" t="s">
        <v>487</v>
      </c>
      <c r="F11" s="156" t="s">
        <v>488</v>
      </c>
      <c r="G11" s="157"/>
      <c r="H11" s="155" t="s">
        <v>487</v>
      </c>
      <c r="I11" s="156" t="s">
        <v>488</v>
      </c>
      <c r="J11" s="158"/>
      <c r="K11" s="155" t="s">
        <v>487</v>
      </c>
      <c r="L11" s="156" t="s">
        <v>488</v>
      </c>
      <c r="N11" s="143"/>
      <c r="Q11" s="142"/>
    </row>
    <row r="12" s="168" customFormat="true" ht="26.25" hidden="false" customHeight="true" outlineLevel="0" collapsed="false">
      <c r="A12" s="159" t="s">
        <v>24</v>
      </c>
      <c r="B12" s="160" t="s">
        <v>25</v>
      </c>
      <c r="C12" s="161" t="n">
        <f aca="false">'Planilha orçamentária '!F15</f>
        <v>168272.45825859</v>
      </c>
      <c r="D12" s="162"/>
      <c r="E12" s="163" t="n">
        <f aca="false">F12/$C12</f>
        <v>0.431322309944652</v>
      </c>
      <c r="F12" s="164" t="n">
        <f aca="false">F13+F19+F86+F133</f>
        <v>72579.66539616</v>
      </c>
      <c r="G12" s="165"/>
      <c r="H12" s="163" t="n">
        <f aca="false">I12/C12</f>
        <v>0.568677690055348</v>
      </c>
      <c r="I12" s="164" t="n">
        <f aca="false">I13+I19+I86+I133</f>
        <v>95692.79286243</v>
      </c>
      <c r="J12" s="166"/>
      <c r="K12" s="163"/>
      <c r="L12" s="167"/>
      <c r="N12" s="169" t="n">
        <f aca="false">E12+H12</f>
        <v>1</v>
      </c>
      <c r="O12" s="170" t="e">
        <f aca="false">F12+#REF!+#REF!+#REF!+I12-C12</f>
        <v>#REF!</v>
      </c>
      <c r="Q12" s="171"/>
    </row>
    <row r="13" s="141" customFormat="true" ht="26.25" hidden="false" customHeight="true" outlineLevel="0" collapsed="false">
      <c r="A13" s="172" t="s">
        <v>26</v>
      </c>
      <c r="B13" s="173" t="s">
        <v>27</v>
      </c>
      <c r="C13" s="174" t="n">
        <f aca="false">'Planilha orçamentária '!F16</f>
        <v>10877.105766</v>
      </c>
      <c r="D13" s="175"/>
      <c r="E13" s="176" t="n">
        <f aca="false">F13/C13</f>
        <v>0.528648204881306</v>
      </c>
      <c r="F13" s="177" t="n">
        <f aca="false">SUM(F14:F18)</f>
        <v>5750.1624375</v>
      </c>
      <c r="G13" s="178"/>
      <c r="H13" s="176" t="n">
        <f aca="false">I13/C13</f>
        <v>0.471351795118694</v>
      </c>
      <c r="I13" s="177" t="n">
        <f aca="false">SUM(I14:I18)</f>
        <v>5126.9433285</v>
      </c>
      <c r="J13" s="179"/>
      <c r="K13" s="176"/>
      <c r="L13" s="180"/>
      <c r="N13" s="181" t="n">
        <f aca="false">E13+H13</f>
        <v>1</v>
      </c>
      <c r="O13" s="112"/>
      <c r="Q13" s="182"/>
    </row>
    <row r="14" s="192" customFormat="true" ht="25.5" hidden="true" customHeight="false" outlineLevel="0" collapsed="false">
      <c r="A14" s="183" t="s">
        <v>28</v>
      </c>
      <c r="B14" s="184" t="s">
        <v>29</v>
      </c>
      <c r="C14" s="185" t="n">
        <f aca="false">'Planilha orçamentária '!Q17</f>
        <v>123.51</v>
      </c>
      <c r="D14" s="186"/>
      <c r="E14" s="187" t="n">
        <v>0.5</v>
      </c>
      <c r="F14" s="188" t="n">
        <f aca="false">E14*C14</f>
        <v>61.755</v>
      </c>
      <c r="G14" s="189"/>
      <c r="H14" s="187" t="n">
        <v>0.5</v>
      </c>
      <c r="I14" s="188" t="n">
        <f aca="false">H14*C14</f>
        <v>61.755</v>
      </c>
      <c r="J14" s="190"/>
      <c r="K14" s="187"/>
      <c r="L14" s="191"/>
      <c r="N14" s="181" t="n">
        <f aca="false">E14+H14</f>
        <v>1</v>
      </c>
      <c r="O14" s="193" t="e">
        <f aca="false">F14+#REF!+#REF!+#REF!+I14-C14</f>
        <v>#REF!</v>
      </c>
      <c r="Q14" s="194"/>
    </row>
    <row r="15" s="192" customFormat="true" ht="12.75" hidden="true" customHeight="false" outlineLevel="0" collapsed="false">
      <c r="A15" s="183" t="s">
        <v>31</v>
      </c>
      <c r="B15" s="184" t="s">
        <v>32</v>
      </c>
      <c r="C15" s="185" t="n">
        <f aca="false">'Planilha orçamentária '!Q18</f>
        <v>4684.24026</v>
      </c>
      <c r="D15" s="186"/>
      <c r="E15" s="187" t="n">
        <v>0.5</v>
      </c>
      <c r="F15" s="188" t="n">
        <f aca="false">E15*C15</f>
        <v>2342.12013</v>
      </c>
      <c r="G15" s="189"/>
      <c r="H15" s="187" t="n">
        <v>0.5</v>
      </c>
      <c r="I15" s="188" t="n">
        <f aca="false">H15*C15</f>
        <v>2342.12013</v>
      </c>
      <c r="J15" s="190"/>
      <c r="K15" s="187"/>
      <c r="L15" s="191"/>
      <c r="N15" s="181" t="n">
        <f aca="false">E15+H15</f>
        <v>1</v>
      </c>
      <c r="O15" s="193" t="e">
        <f aca="false">F15+#REF!+#REF!+#REF!+I15-C15</f>
        <v>#REF!</v>
      </c>
      <c r="Q15" s="194"/>
    </row>
    <row r="16" s="192" customFormat="true" ht="12.75" hidden="true" customHeight="false" outlineLevel="0" collapsed="false">
      <c r="A16" s="183" t="s">
        <v>34</v>
      </c>
      <c r="B16" s="184" t="s">
        <v>35</v>
      </c>
      <c r="C16" s="185" t="n">
        <f aca="false">'Planilha orçamentária '!Q19</f>
        <v>5446.136397</v>
      </c>
      <c r="D16" s="186"/>
      <c r="E16" s="187" t="n">
        <v>0.5</v>
      </c>
      <c r="F16" s="188" t="n">
        <f aca="false">E16*C16</f>
        <v>2723.0681985</v>
      </c>
      <c r="G16" s="189"/>
      <c r="H16" s="187" t="n">
        <v>0.5</v>
      </c>
      <c r="I16" s="188" t="n">
        <f aca="false">H16*C16</f>
        <v>2723.0681985</v>
      </c>
      <c r="J16" s="190"/>
      <c r="K16" s="187"/>
      <c r="L16" s="191"/>
      <c r="N16" s="181" t="n">
        <f aca="false">E16+H16</f>
        <v>1</v>
      </c>
      <c r="O16" s="193" t="e">
        <f aca="false">F16+#REF!+#REF!+#REF!+I16-C16</f>
        <v>#REF!</v>
      </c>
      <c r="Q16" s="194"/>
    </row>
    <row r="17" s="192" customFormat="true" ht="12.75" hidden="true" customHeight="false" outlineLevel="0" collapsed="false">
      <c r="A17" s="183" t="s">
        <v>37</v>
      </c>
      <c r="B17" s="184" t="s">
        <v>38</v>
      </c>
      <c r="C17" s="185" t="n">
        <f aca="false">'Planilha orçamentária '!Q20</f>
        <v>308.775</v>
      </c>
      <c r="D17" s="186"/>
      <c r="E17" s="187" t="n">
        <v>1</v>
      </c>
      <c r="F17" s="188" t="n">
        <f aca="false">E17*C17</f>
        <v>308.775</v>
      </c>
      <c r="G17" s="189"/>
      <c r="H17" s="187" t="n">
        <v>0</v>
      </c>
      <c r="I17" s="188" t="n">
        <f aca="false">H17*C17</f>
        <v>0</v>
      </c>
      <c r="J17" s="190"/>
      <c r="K17" s="187"/>
      <c r="L17" s="191"/>
      <c r="N17" s="181" t="n">
        <f aca="false">E17+H17</f>
        <v>1</v>
      </c>
      <c r="O17" s="193" t="e">
        <f aca="false">F17+#REF!+#REF!+#REF!+I17-C17</f>
        <v>#REF!</v>
      </c>
      <c r="Q17" s="194"/>
    </row>
    <row r="18" s="192" customFormat="true" ht="12.75" hidden="true" customHeight="false" outlineLevel="0" collapsed="false">
      <c r="A18" s="183" t="s">
        <v>40</v>
      </c>
      <c r="B18" s="184" t="s">
        <v>41</v>
      </c>
      <c r="C18" s="185" t="n">
        <f aca="false">'Planilha orçamentária '!Q21</f>
        <v>314.444109</v>
      </c>
      <c r="D18" s="186"/>
      <c r="E18" s="187" t="n">
        <v>1</v>
      </c>
      <c r="F18" s="188" t="n">
        <f aca="false">E18*C18</f>
        <v>314.444109</v>
      </c>
      <c r="G18" s="189"/>
      <c r="H18" s="187" t="n">
        <v>0</v>
      </c>
      <c r="I18" s="188" t="n">
        <f aca="false">H18*C18</f>
        <v>0</v>
      </c>
      <c r="J18" s="190"/>
      <c r="K18" s="187"/>
      <c r="L18" s="191"/>
      <c r="N18" s="181" t="n">
        <f aca="false">E18+H18</f>
        <v>1</v>
      </c>
      <c r="O18" s="193" t="e">
        <f aca="false">F18+#REF!+#REF!+#REF!+I18-C18</f>
        <v>#REF!</v>
      </c>
      <c r="Q18" s="194"/>
    </row>
    <row r="19" s="202" customFormat="true" ht="12.75" hidden="false" customHeight="false" outlineLevel="0" collapsed="false">
      <c r="A19" s="195" t="s">
        <v>43</v>
      </c>
      <c r="B19" s="196" t="s">
        <v>44</v>
      </c>
      <c r="C19" s="161" t="n">
        <f aca="false">'Planilha orçamentária '!F22</f>
        <v>94557.88293933</v>
      </c>
      <c r="D19" s="162"/>
      <c r="E19" s="197" t="n">
        <f aca="false">F19/C19</f>
        <v>0.645799667391461</v>
      </c>
      <c r="F19" s="198" t="n">
        <f aca="false">F20+F23+F28+F39+F42+F51+F55+F64+F69+F78+F84</f>
        <v>61065.44935146</v>
      </c>
      <c r="G19" s="165"/>
      <c r="H19" s="199" t="n">
        <f aca="false">I19/C19</f>
        <v>0.354200332608539</v>
      </c>
      <c r="I19" s="198" t="n">
        <f aca="false">I20+I23+I28+I39+I42+I51+I55+I64+I69+I78+I84</f>
        <v>33492.43358787</v>
      </c>
      <c r="J19" s="200"/>
      <c r="K19" s="199"/>
      <c r="L19" s="201"/>
      <c r="N19" s="169" t="n">
        <f aca="false">E19+H19</f>
        <v>1</v>
      </c>
      <c r="O19" s="170" t="e">
        <f aca="false">F19+#REF!+#REF!+#REF!+I19-C19</f>
        <v>#REF!</v>
      </c>
      <c r="Q19" s="203"/>
    </row>
    <row r="20" s="141" customFormat="true" ht="20.25" hidden="false" customHeight="true" outlineLevel="0" collapsed="false">
      <c r="A20" s="172" t="s">
        <v>45</v>
      </c>
      <c r="B20" s="173" t="s">
        <v>46</v>
      </c>
      <c r="C20" s="174" t="n">
        <f aca="false">'Planilha orçamentária '!F23</f>
        <v>15952.749216</v>
      </c>
      <c r="D20" s="175"/>
      <c r="E20" s="176" t="n">
        <f aca="false">F20/C20</f>
        <v>0.544024307534128</v>
      </c>
      <c r="F20" s="177" t="n">
        <f aca="false">SUM(F21:F25)</f>
        <v>8678.6833455</v>
      </c>
      <c r="G20" s="204"/>
      <c r="H20" s="205" t="n">
        <f aca="false">I20/C20</f>
        <v>0.455975692465872</v>
      </c>
      <c r="I20" s="177" t="n">
        <f aca="false">SUM(I21:I22)</f>
        <v>7274.0658705</v>
      </c>
      <c r="J20" s="206"/>
      <c r="K20" s="207"/>
      <c r="L20" s="208"/>
      <c r="N20" s="181" t="n">
        <f aca="false">E20+H20</f>
        <v>1</v>
      </c>
      <c r="O20" s="112" t="e">
        <f aca="false">F20+#REF!+#REF!+#REF!+I20-C20</f>
        <v>#REF!</v>
      </c>
      <c r="Q20" s="182"/>
    </row>
    <row r="21" s="192" customFormat="true" ht="38.25" hidden="true" customHeight="false" outlineLevel="0" collapsed="false">
      <c r="A21" s="183" t="s">
        <v>47</v>
      </c>
      <c r="B21" s="184" t="s">
        <v>48</v>
      </c>
      <c r="C21" s="185" t="n">
        <f aca="false">'Planilha orçamentária '!Q24</f>
        <v>1404.617475</v>
      </c>
      <c r="D21" s="186"/>
      <c r="E21" s="187" t="n">
        <v>1</v>
      </c>
      <c r="F21" s="188" t="n">
        <f aca="false">E21*C21</f>
        <v>1404.617475</v>
      </c>
      <c r="G21" s="189"/>
      <c r="H21" s="187"/>
      <c r="I21" s="188" t="n">
        <f aca="false">H21*C21</f>
        <v>0</v>
      </c>
      <c r="J21" s="190"/>
      <c r="K21" s="187"/>
      <c r="L21" s="209"/>
      <c r="N21" s="181" t="n">
        <f aca="false">E21+H21</f>
        <v>1</v>
      </c>
      <c r="O21" s="193" t="e">
        <f aca="false">F21+#REF!+#REF!+#REF!+I21-C21</f>
        <v>#REF!</v>
      </c>
      <c r="Q21" s="194"/>
    </row>
    <row r="22" s="210" customFormat="true" ht="51" hidden="true" customHeight="false" outlineLevel="0" collapsed="false">
      <c r="A22" s="183" t="s">
        <v>50</v>
      </c>
      <c r="B22" s="184" t="s">
        <v>51</v>
      </c>
      <c r="C22" s="185" t="n">
        <f aca="false">'Planilha orçamentária '!Q25</f>
        <v>14548.131741</v>
      </c>
      <c r="D22" s="186"/>
      <c r="E22" s="187" t="n">
        <v>0.5</v>
      </c>
      <c r="F22" s="188" t="n">
        <f aca="false">E22*C22</f>
        <v>7274.0658705</v>
      </c>
      <c r="G22" s="189"/>
      <c r="H22" s="187" t="n">
        <v>0.5</v>
      </c>
      <c r="I22" s="188" t="n">
        <f aca="false">H22*C22</f>
        <v>7274.0658705</v>
      </c>
      <c r="J22" s="190"/>
      <c r="K22" s="187"/>
      <c r="L22" s="191"/>
      <c r="N22" s="181" t="n">
        <f aca="false">E22+H22</f>
        <v>1</v>
      </c>
      <c r="O22" s="193" t="e">
        <f aca="false">F22+#REF!+#REF!+#REF!+I22-C22</f>
        <v>#REF!</v>
      </c>
      <c r="Q22" s="211"/>
    </row>
    <row r="23" s="202" customFormat="true" ht="12.75" hidden="false" customHeight="false" outlineLevel="0" collapsed="false">
      <c r="A23" s="195" t="s">
        <v>52</v>
      </c>
      <c r="B23" s="196" t="s">
        <v>53</v>
      </c>
      <c r="C23" s="161" t="n">
        <f aca="false">'Planilha orçamentária '!F26</f>
        <v>4791.61763082</v>
      </c>
      <c r="D23" s="162"/>
      <c r="E23" s="212" t="n">
        <f aca="false">F23/C23</f>
        <v>0</v>
      </c>
      <c r="F23" s="213" t="n">
        <f aca="false">SUM(F24:F27)</f>
        <v>0</v>
      </c>
      <c r="G23" s="165"/>
      <c r="H23" s="199" t="n">
        <f aca="false">I23/C23</f>
        <v>1</v>
      </c>
      <c r="I23" s="198" t="n">
        <f aca="false">SUM(I24:I27)</f>
        <v>4791.61763082</v>
      </c>
      <c r="J23" s="200"/>
      <c r="K23" s="199"/>
      <c r="L23" s="201"/>
      <c r="N23" s="169" t="n">
        <f aca="false">E23+H23</f>
        <v>1</v>
      </c>
      <c r="O23" s="170" t="e">
        <f aca="false">F23+#REF!+#REF!+#REF!+I23-C23</f>
        <v>#REF!</v>
      </c>
      <c r="Q23" s="203"/>
    </row>
    <row r="24" s="192" customFormat="true" ht="25.5" hidden="true" customHeight="false" outlineLevel="0" collapsed="false">
      <c r="A24" s="183" t="s">
        <v>54</v>
      </c>
      <c r="B24" s="184" t="s">
        <v>55</v>
      </c>
      <c r="C24" s="185" t="n">
        <f aca="false">'Planilha orçamentária '!Q27</f>
        <v>2900.09112918</v>
      </c>
      <c r="D24" s="186"/>
      <c r="E24" s="187" t="n">
        <v>0</v>
      </c>
      <c r="F24" s="188" t="n">
        <f aca="false">E24*C24</f>
        <v>0</v>
      </c>
      <c r="G24" s="189"/>
      <c r="H24" s="187" t="n">
        <v>1</v>
      </c>
      <c r="I24" s="188" t="n">
        <f aca="false">H24*C24</f>
        <v>2900.09112918</v>
      </c>
      <c r="J24" s="190"/>
      <c r="K24" s="187"/>
      <c r="L24" s="191"/>
      <c r="N24" s="181" t="n">
        <f aca="false">E24+H24</f>
        <v>1</v>
      </c>
      <c r="O24" s="193" t="e">
        <f aca="false">F24+#REF!+#REF!+#REF!+I24-C24</f>
        <v>#REF!</v>
      </c>
      <c r="Q24" s="194"/>
    </row>
    <row r="25" s="192" customFormat="true" ht="25.5" hidden="true" customHeight="false" outlineLevel="0" collapsed="false">
      <c r="A25" s="183" t="s">
        <v>56</v>
      </c>
      <c r="B25" s="184" t="s">
        <v>57</v>
      </c>
      <c r="C25" s="185" t="n">
        <f aca="false">'Planilha orçamentária '!Q28</f>
        <v>315.90943164</v>
      </c>
      <c r="D25" s="186"/>
      <c r="E25" s="187"/>
      <c r="F25" s="188" t="n">
        <f aca="false">E25*C25</f>
        <v>0</v>
      </c>
      <c r="G25" s="189"/>
      <c r="H25" s="187" t="n">
        <v>1</v>
      </c>
      <c r="I25" s="188" t="n">
        <f aca="false">H25*C25</f>
        <v>315.90943164</v>
      </c>
      <c r="J25" s="190"/>
      <c r="K25" s="187"/>
      <c r="L25" s="191"/>
      <c r="N25" s="181" t="n">
        <f aca="false">E25+H25</f>
        <v>1</v>
      </c>
      <c r="O25" s="193" t="e">
        <f aca="false">F25+#REF!+#REF!+#REF!+I25-C25</f>
        <v>#REF!</v>
      </c>
      <c r="Q25" s="194"/>
    </row>
    <row r="26" s="192" customFormat="true" ht="51" hidden="true" customHeight="false" outlineLevel="0" collapsed="false">
      <c r="A26" s="183" t="s">
        <v>58</v>
      </c>
      <c r="B26" s="184" t="s">
        <v>59</v>
      </c>
      <c r="C26" s="185" t="n">
        <f aca="false">'Planilha orçamentária '!Q29</f>
        <v>918.29685</v>
      </c>
      <c r="D26" s="186"/>
      <c r="E26" s="187"/>
      <c r="F26" s="188" t="n">
        <f aca="false">E26*C26</f>
        <v>0</v>
      </c>
      <c r="G26" s="189"/>
      <c r="H26" s="187" t="n">
        <v>1</v>
      </c>
      <c r="I26" s="188" t="n">
        <f aca="false">H26*C26</f>
        <v>918.29685</v>
      </c>
      <c r="J26" s="190"/>
      <c r="K26" s="187"/>
      <c r="L26" s="191"/>
      <c r="N26" s="181" t="n">
        <f aca="false">E26+H26</f>
        <v>1</v>
      </c>
      <c r="O26" s="193" t="e">
        <f aca="false">F26+#REF!+#REF!+#REF!+I26-C26</f>
        <v>#REF!</v>
      </c>
      <c r="Q26" s="194"/>
    </row>
    <row r="27" s="192" customFormat="true" ht="38.25" hidden="true" customHeight="false" outlineLevel="0" collapsed="false">
      <c r="A27" s="183" t="s">
        <v>60</v>
      </c>
      <c r="B27" s="184" t="s">
        <v>61</v>
      </c>
      <c r="C27" s="185" t="n">
        <f aca="false">'Planilha orçamentária '!Q30</f>
        <v>657.32022</v>
      </c>
      <c r="D27" s="186"/>
      <c r="E27" s="187"/>
      <c r="F27" s="188" t="n">
        <f aca="false">E27*C27</f>
        <v>0</v>
      </c>
      <c r="G27" s="189"/>
      <c r="H27" s="187" t="n">
        <v>1</v>
      </c>
      <c r="I27" s="188" t="n">
        <f aca="false">H27*C27</f>
        <v>657.32022</v>
      </c>
      <c r="J27" s="190"/>
      <c r="K27" s="187"/>
      <c r="L27" s="191"/>
      <c r="N27" s="181" t="n">
        <f aca="false">E27+H27</f>
        <v>1</v>
      </c>
      <c r="O27" s="193" t="e">
        <f aca="false">F27+#REF!+#REF!+#REF!+I27-C27</f>
        <v>#REF!</v>
      </c>
      <c r="Q27" s="194"/>
    </row>
    <row r="28" customFormat="false" ht="25.5" hidden="false" customHeight="false" outlineLevel="0" collapsed="false">
      <c r="A28" s="172" t="s">
        <v>62</v>
      </c>
      <c r="B28" s="173" t="s">
        <v>63</v>
      </c>
      <c r="C28" s="174" t="n">
        <f aca="false">'Planilha orçamentária '!F31</f>
        <v>11446.894449</v>
      </c>
      <c r="D28" s="175"/>
      <c r="E28" s="207" t="n">
        <f aca="false">F28/C28</f>
        <v>0</v>
      </c>
      <c r="F28" s="208" t="n">
        <f aca="false">SUM(F29:F38)</f>
        <v>0</v>
      </c>
      <c r="G28" s="204"/>
      <c r="H28" s="205" t="n">
        <f aca="false">I28/C28</f>
        <v>1</v>
      </c>
      <c r="I28" s="214" t="n">
        <f aca="false">SUM(I29:I38)</f>
        <v>11446.894449</v>
      </c>
      <c r="J28" s="206"/>
      <c r="K28" s="205"/>
      <c r="L28" s="215"/>
      <c r="N28" s="181" t="n">
        <f aca="false">E28+H28</f>
        <v>1</v>
      </c>
      <c r="O28" s="112" t="e">
        <f aca="false">F28+#REF!+#REF!+#REF!+I28-C28</f>
        <v>#REF!</v>
      </c>
      <c r="Q28" s="142"/>
    </row>
    <row r="29" s="192" customFormat="true" ht="25.5" hidden="true" customHeight="false" outlineLevel="0" collapsed="false">
      <c r="A29" s="183" t="s">
        <v>64</v>
      </c>
      <c r="B29" s="184" t="s">
        <v>65</v>
      </c>
      <c r="C29" s="185" t="n">
        <f aca="false">'Planilha orçamentária '!Q32</f>
        <v>1078.98336</v>
      </c>
      <c r="D29" s="186"/>
      <c r="E29" s="187"/>
      <c r="F29" s="188" t="n">
        <f aca="false">E29*C29</f>
        <v>0</v>
      </c>
      <c r="G29" s="189"/>
      <c r="H29" s="187" t="n">
        <v>1</v>
      </c>
      <c r="I29" s="188" t="n">
        <f aca="false">H29*C29</f>
        <v>1078.98336</v>
      </c>
      <c r="J29" s="190"/>
      <c r="K29" s="187"/>
      <c r="L29" s="191"/>
      <c r="N29" s="181" t="n">
        <f aca="false">E29+H29</f>
        <v>1</v>
      </c>
      <c r="O29" s="193" t="e">
        <f aca="false">F29+#REF!+#REF!+#REF!+I29-C29</f>
        <v>#REF!</v>
      </c>
      <c r="Q29" s="194"/>
    </row>
    <row r="30" s="192" customFormat="true" ht="25.5" hidden="true" customHeight="false" outlineLevel="0" collapsed="false">
      <c r="A30" s="183" t="s">
        <v>66</v>
      </c>
      <c r="B30" s="184" t="s">
        <v>67</v>
      </c>
      <c r="C30" s="185" t="n">
        <f aca="false">'Planilha orçamentária '!Q33</f>
        <v>1280.55168</v>
      </c>
      <c r="D30" s="186"/>
      <c r="E30" s="187"/>
      <c r="F30" s="188" t="n">
        <f aca="false">E30*C30</f>
        <v>0</v>
      </c>
      <c r="G30" s="189"/>
      <c r="H30" s="187" t="n">
        <v>1</v>
      </c>
      <c r="I30" s="188" t="n">
        <f aca="false">H30*C30</f>
        <v>1280.55168</v>
      </c>
      <c r="J30" s="190"/>
      <c r="K30" s="187"/>
      <c r="L30" s="191"/>
      <c r="N30" s="181" t="n">
        <f aca="false">E30+H30</f>
        <v>1</v>
      </c>
      <c r="O30" s="193" t="e">
        <f aca="false">F30+#REF!+#REF!+#REF!+I30-C30</f>
        <v>#REF!</v>
      </c>
      <c r="Q30" s="194"/>
    </row>
    <row r="31" s="192" customFormat="true" ht="25.5" hidden="true" customHeight="false" outlineLevel="0" collapsed="false">
      <c r="A31" s="183" t="s">
        <v>68</v>
      </c>
      <c r="B31" s="184" t="s">
        <v>69</v>
      </c>
      <c r="C31" s="185" t="n">
        <f aca="false">'Planilha orçamentária '!Q34</f>
        <v>331.476138</v>
      </c>
      <c r="D31" s="186"/>
      <c r="E31" s="187"/>
      <c r="F31" s="188" t="n">
        <f aca="false">E31*C31</f>
        <v>0</v>
      </c>
      <c r="G31" s="189"/>
      <c r="H31" s="187" t="n">
        <v>1</v>
      </c>
      <c r="I31" s="188" t="n">
        <f aca="false">H31*C31</f>
        <v>331.476138</v>
      </c>
      <c r="J31" s="190"/>
      <c r="K31" s="187"/>
      <c r="L31" s="191"/>
      <c r="N31" s="181" t="n">
        <f aca="false">E31+H31</f>
        <v>1</v>
      </c>
      <c r="O31" s="193" t="e">
        <f aca="false">F31+#REF!+#REF!+#REF!+I31-C31</f>
        <v>#REF!</v>
      </c>
      <c r="Q31" s="194"/>
    </row>
    <row r="32" s="192" customFormat="true" ht="25.5" hidden="true" customHeight="false" outlineLevel="0" collapsed="false">
      <c r="A32" s="183" t="s">
        <v>70</v>
      </c>
      <c r="B32" s="184" t="s">
        <v>71</v>
      </c>
      <c r="C32" s="185" t="n">
        <f aca="false">'Planilha orçamentária '!Q35</f>
        <v>768.331008</v>
      </c>
      <c r="D32" s="186"/>
      <c r="E32" s="187"/>
      <c r="F32" s="188" t="n">
        <f aca="false">E32*C32</f>
        <v>0</v>
      </c>
      <c r="G32" s="189"/>
      <c r="H32" s="187" t="n">
        <v>1</v>
      </c>
      <c r="I32" s="188" t="n">
        <f aca="false">H32*C32</f>
        <v>768.331008</v>
      </c>
      <c r="J32" s="190"/>
      <c r="K32" s="187"/>
      <c r="L32" s="191"/>
      <c r="N32" s="181" t="n">
        <f aca="false">E32+H32</f>
        <v>1</v>
      </c>
      <c r="O32" s="193" t="e">
        <f aca="false">F32+#REF!+#REF!+#REF!+I32-C32</f>
        <v>#REF!</v>
      </c>
      <c r="Q32" s="194"/>
    </row>
    <row r="33" s="192" customFormat="true" ht="12.75" hidden="true" customHeight="false" outlineLevel="0" collapsed="false">
      <c r="A33" s="183" t="s">
        <v>72</v>
      </c>
      <c r="B33" s="184" t="s">
        <v>73</v>
      </c>
      <c r="C33" s="185" t="n">
        <f aca="false">'Planilha orçamentária '!Q36</f>
        <v>5526.33144</v>
      </c>
      <c r="D33" s="186"/>
      <c r="E33" s="187"/>
      <c r="F33" s="188" t="n">
        <f aca="false">E33*C33</f>
        <v>0</v>
      </c>
      <c r="G33" s="189"/>
      <c r="H33" s="187" t="n">
        <v>1</v>
      </c>
      <c r="I33" s="188" t="n">
        <f aca="false">H33*C33</f>
        <v>5526.33144</v>
      </c>
      <c r="J33" s="190"/>
      <c r="K33" s="187"/>
      <c r="L33" s="191"/>
      <c r="N33" s="181" t="n">
        <f aca="false">E33+H33</f>
        <v>1</v>
      </c>
      <c r="O33" s="193" t="e">
        <f aca="false">F33+#REF!+#REF!+#REF!+I33-C33</f>
        <v>#REF!</v>
      </c>
      <c r="Q33" s="194"/>
    </row>
    <row r="34" s="192" customFormat="true" ht="25.5" hidden="true" customHeight="false" outlineLevel="0" collapsed="false">
      <c r="A34" s="183" t="s">
        <v>74</v>
      </c>
      <c r="B34" s="184" t="s">
        <v>75</v>
      </c>
      <c r="C34" s="185" t="n">
        <f aca="false">'Planilha orçamentária '!Q37</f>
        <v>34.33578</v>
      </c>
      <c r="D34" s="186"/>
      <c r="E34" s="187"/>
      <c r="F34" s="188" t="n">
        <f aca="false">E34*C34</f>
        <v>0</v>
      </c>
      <c r="G34" s="189"/>
      <c r="H34" s="187" t="n">
        <v>1</v>
      </c>
      <c r="I34" s="188" t="n">
        <f aca="false">H34*C34</f>
        <v>34.33578</v>
      </c>
      <c r="J34" s="190"/>
      <c r="K34" s="187"/>
      <c r="L34" s="191"/>
      <c r="N34" s="181" t="n">
        <f aca="false">E34+H34</f>
        <v>1</v>
      </c>
      <c r="O34" s="193" t="e">
        <f aca="false">F34+#REF!+#REF!+#REF!+I34-C34</f>
        <v>#REF!</v>
      </c>
      <c r="Q34" s="194"/>
    </row>
    <row r="35" s="192" customFormat="true" ht="25.5" hidden="true" customHeight="false" outlineLevel="0" collapsed="false">
      <c r="A35" s="183" t="s">
        <v>76</v>
      </c>
      <c r="B35" s="184" t="s">
        <v>77</v>
      </c>
      <c r="C35" s="185" t="n">
        <f aca="false">'Planilha orçamentária '!Q38</f>
        <v>176.779863</v>
      </c>
      <c r="D35" s="186"/>
      <c r="E35" s="187"/>
      <c r="F35" s="188" t="n">
        <f aca="false">E35*C35</f>
        <v>0</v>
      </c>
      <c r="G35" s="189"/>
      <c r="H35" s="187" t="n">
        <v>1</v>
      </c>
      <c r="I35" s="188" t="n">
        <f aca="false">H35*C35</f>
        <v>176.779863</v>
      </c>
      <c r="J35" s="190"/>
      <c r="K35" s="187"/>
      <c r="L35" s="191"/>
      <c r="N35" s="181" t="n">
        <f aca="false">E35+H35</f>
        <v>1</v>
      </c>
      <c r="O35" s="193" t="e">
        <f aca="false">F35+#REF!+#REF!+#REF!+I35-C35</f>
        <v>#REF!</v>
      </c>
      <c r="Q35" s="194"/>
    </row>
    <row r="36" s="192" customFormat="true" ht="25.5" hidden="true" customHeight="false" outlineLevel="0" collapsed="false">
      <c r="A36" s="183" t="s">
        <v>78</v>
      </c>
      <c r="B36" s="184" t="s">
        <v>79</v>
      </c>
      <c r="C36" s="185" t="n">
        <f aca="false">'Planilha orçamentária '!Q39</f>
        <v>502.290468</v>
      </c>
      <c r="D36" s="186"/>
      <c r="E36" s="187"/>
      <c r="F36" s="188" t="n">
        <f aca="false">E36*C36</f>
        <v>0</v>
      </c>
      <c r="G36" s="189"/>
      <c r="H36" s="187" t="n">
        <v>1</v>
      </c>
      <c r="I36" s="188" t="n">
        <f aca="false">H36*C36</f>
        <v>502.290468</v>
      </c>
      <c r="J36" s="190"/>
      <c r="K36" s="187"/>
      <c r="L36" s="191"/>
      <c r="N36" s="181" t="n">
        <f aca="false">E36+H36</f>
        <v>1</v>
      </c>
      <c r="O36" s="193" t="e">
        <f aca="false">F36+#REF!+#REF!+#REF!+I36-C36</f>
        <v>#REF!</v>
      </c>
      <c r="Q36" s="194"/>
    </row>
    <row r="37" s="192" customFormat="true" ht="38.25" hidden="true" customHeight="false" outlineLevel="0" collapsed="false">
      <c r="A37" s="183" t="s">
        <v>80</v>
      </c>
      <c r="B37" s="184" t="s">
        <v>81</v>
      </c>
      <c r="C37" s="185" t="n">
        <f aca="false">'Planilha orçamentária '!Q40</f>
        <v>353.559726</v>
      </c>
      <c r="D37" s="186"/>
      <c r="E37" s="187" t="n">
        <v>0</v>
      </c>
      <c r="F37" s="188" t="n">
        <f aca="false">E37*C37</f>
        <v>0</v>
      </c>
      <c r="G37" s="189"/>
      <c r="H37" s="187" t="n">
        <v>1</v>
      </c>
      <c r="I37" s="188" t="n">
        <f aca="false">H37*C37</f>
        <v>353.559726</v>
      </c>
      <c r="J37" s="190"/>
      <c r="K37" s="187"/>
      <c r="L37" s="209"/>
      <c r="N37" s="181" t="n">
        <f aca="false">E37+H37</f>
        <v>1</v>
      </c>
      <c r="O37" s="193" t="e">
        <f aca="false">F37+#REF!+#REF!+#REF!+I37-C37</f>
        <v>#REF!</v>
      </c>
      <c r="Q37" s="194"/>
    </row>
    <row r="38" s="192" customFormat="true" ht="25.5" hidden="true" customHeight="false" outlineLevel="0" collapsed="false">
      <c r="A38" s="183" t="s">
        <v>82</v>
      </c>
      <c r="B38" s="184" t="s">
        <v>83</v>
      </c>
      <c r="C38" s="185" t="n">
        <f aca="false">'Planilha orçamentária '!Q41</f>
        <v>1394.254986</v>
      </c>
      <c r="D38" s="186"/>
      <c r="E38" s="187"/>
      <c r="F38" s="188" t="n">
        <f aca="false">E38*C38</f>
        <v>0</v>
      </c>
      <c r="G38" s="189"/>
      <c r="H38" s="187" t="n">
        <v>1</v>
      </c>
      <c r="I38" s="188" t="n">
        <f aca="false">H38*C38</f>
        <v>1394.254986</v>
      </c>
      <c r="J38" s="190"/>
      <c r="K38" s="187"/>
      <c r="L38" s="191"/>
      <c r="N38" s="181" t="n">
        <f aca="false">E38+H38</f>
        <v>1</v>
      </c>
      <c r="O38" s="193" t="e">
        <f aca="false">F38+#REF!+#REF!+#REF!+I38-C38</f>
        <v>#REF!</v>
      </c>
      <c r="Q38" s="194"/>
    </row>
    <row r="39" s="168" customFormat="true" ht="12.75" hidden="false" customHeight="false" outlineLevel="0" collapsed="false">
      <c r="A39" s="195" t="s">
        <v>84</v>
      </c>
      <c r="B39" s="196" t="s">
        <v>85</v>
      </c>
      <c r="C39" s="161" t="n">
        <f aca="false">'Planilha orçamentária '!F42</f>
        <v>10287.703695</v>
      </c>
      <c r="D39" s="162"/>
      <c r="E39" s="199" t="n">
        <f aca="false">F39/C39</f>
        <v>1</v>
      </c>
      <c r="F39" s="198" t="n">
        <f aca="false">SUM(F40:F41)</f>
        <v>10287.703695</v>
      </c>
      <c r="G39" s="165"/>
      <c r="H39" s="212" t="n">
        <f aca="false">I39/C39</f>
        <v>0</v>
      </c>
      <c r="I39" s="213" t="n">
        <f aca="false">SUM(I40:I41)</f>
        <v>0</v>
      </c>
      <c r="J39" s="200"/>
      <c r="K39" s="199"/>
      <c r="L39" s="201"/>
      <c r="N39" s="169" t="n">
        <f aca="false">E39+H39</f>
        <v>1</v>
      </c>
      <c r="O39" s="170" t="e">
        <f aca="false">F39+#REF!+#REF!+#REF!+I39-C39</f>
        <v>#REF!</v>
      </c>
      <c r="Q39" s="171"/>
    </row>
    <row r="40" s="192" customFormat="true" ht="51" hidden="true" customHeight="false" outlineLevel="0" collapsed="false">
      <c r="A40" s="183" t="s">
        <v>86</v>
      </c>
      <c r="B40" s="184" t="s">
        <v>87</v>
      </c>
      <c r="C40" s="185" t="n">
        <f aca="false">'Planilha orçamentária '!Q43</f>
        <v>7222.61778</v>
      </c>
      <c r="D40" s="186"/>
      <c r="E40" s="187" t="n">
        <v>1</v>
      </c>
      <c r="F40" s="188" t="n">
        <f aca="false">E40*C40</f>
        <v>7222.61778</v>
      </c>
      <c r="G40" s="189"/>
      <c r="H40" s="187"/>
      <c r="I40" s="188" t="n">
        <f aca="false">H40*C40</f>
        <v>0</v>
      </c>
      <c r="J40" s="190"/>
      <c r="K40" s="187"/>
      <c r="L40" s="191"/>
      <c r="N40" s="181" t="n">
        <f aca="false">E40+H40</f>
        <v>1</v>
      </c>
      <c r="O40" s="193" t="e">
        <f aca="false">F40+#REF!+#REF!+#REF!+I40-C40</f>
        <v>#REF!</v>
      </c>
      <c r="Q40" s="194"/>
    </row>
    <row r="41" s="192" customFormat="true" ht="38.25" hidden="true" customHeight="false" outlineLevel="0" collapsed="false">
      <c r="A41" s="183" t="s">
        <v>88</v>
      </c>
      <c r="B41" s="184" t="s">
        <v>89</v>
      </c>
      <c r="C41" s="185" t="n">
        <f aca="false">'Planilha orçamentária '!Q44</f>
        <v>3065.085915</v>
      </c>
      <c r="D41" s="186"/>
      <c r="E41" s="187" t="n">
        <v>1</v>
      </c>
      <c r="F41" s="188" t="n">
        <f aca="false">E41*C41</f>
        <v>3065.085915</v>
      </c>
      <c r="G41" s="189"/>
      <c r="H41" s="187"/>
      <c r="I41" s="188" t="n">
        <f aca="false">H41*C41</f>
        <v>0</v>
      </c>
      <c r="J41" s="190"/>
      <c r="K41" s="187"/>
      <c r="L41" s="191"/>
      <c r="N41" s="181" t="n">
        <f aca="false">E41+H41</f>
        <v>1</v>
      </c>
      <c r="O41" s="193" t="e">
        <f aca="false">F41+#REF!+#REF!+#REF!+I41-C41</f>
        <v>#REF!</v>
      </c>
      <c r="Q41" s="194"/>
    </row>
    <row r="42" customFormat="false" ht="12.75" hidden="false" customHeight="false" outlineLevel="0" collapsed="false">
      <c r="A42" s="172" t="s">
        <v>90</v>
      </c>
      <c r="B42" s="173" t="s">
        <v>91</v>
      </c>
      <c r="C42" s="174" t="n">
        <f aca="false">'Planilha orçamentária '!F45</f>
        <v>25459.153353</v>
      </c>
      <c r="D42" s="175"/>
      <c r="E42" s="205" t="n">
        <f aca="false">F42/C42</f>
        <v>1</v>
      </c>
      <c r="F42" s="214" t="n">
        <f aca="false">SUM(F43:F50)</f>
        <v>25459.153353</v>
      </c>
      <c r="G42" s="204"/>
      <c r="H42" s="207" t="n">
        <f aca="false">I42/C42</f>
        <v>0</v>
      </c>
      <c r="I42" s="208" t="n">
        <f aca="false">SUM(I43:I50)</f>
        <v>0</v>
      </c>
      <c r="J42" s="206"/>
      <c r="K42" s="205"/>
      <c r="L42" s="215"/>
      <c r="N42" s="181" t="n">
        <f aca="false">E42+H42</f>
        <v>1</v>
      </c>
      <c r="O42" s="112" t="e">
        <f aca="false">F42+#REF!+#REF!+#REF!+I42-C42</f>
        <v>#REF!</v>
      </c>
      <c r="Q42" s="142"/>
    </row>
    <row r="43" s="192" customFormat="true" ht="25.5" hidden="true" customHeight="false" outlineLevel="0" collapsed="false">
      <c r="A43" s="183" t="s">
        <v>92</v>
      </c>
      <c r="B43" s="184" t="s">
        <v>93</v>
      </c>
      <c r="C43" s="185" t="n">
        <f aca="false">'Planilha orçamentária '!Q46</f>
        <v>6436.624842</v>
      </c>
      <c r="D43" s="186"/>
      <c r="E43" s="187" t="n">
        <v>1</v>
      </c>
      <c r="F43" s="188" t="n">
        <f aca="false">E43*C43</f>
        <v>6436.624842</v>
      </c>
      <c r="G43" s="189"/>
      <c r="H43" s="187"/>
      <c r="I43" s="188" t="n">
        <f aca="false">H43*C43</f>
        <v>0</v>
      </c>
      <c r="J43" s="190"/>
      <c r="K43" s="187"/>
      <c r="L43" s="191"/>
      <c r="N43" s="181" t="n">
        <f aca="false">E43+H43</f>
        <v>1</v>
      </c>
      <c r="O43" s="193" t="e">
        <f aca="false">F43+#REF!+#REF!+#REF!+I43-C43</f>
        <v>#REF!</v>
      </c>
      <c r="Q43" s="194"/>
    </row>
    <row r="44" s="192" customFormat="true" ht="20.25" hidden="true" customHeight="true" outlineLevel="0" collapsed="false">
      <c r="A44" s="183" t="s">
        <v>94</v>
      </c>
      <c r="B44" s="184" t="s">
        <v>95</v>
      </c>
      <c r="C44" s="185" t="n">
        <f aca="false">'Planilha orçamentária '!Q47</f>
        <v>2035.049568</v>
      </c>
      <c r="D44" s="186"/>
      <c r="E44" s="187" t="n">
        <v>1</v>
      </c>
      <c r="F44" s="188" t="n">
        <f aca="false">E44*C44</f>
        <v>2035.049568</v>
      </c>
      <c r="G44" s="189"/>
      <c r="H44" s="187"/>
      <c r="I44" s="188" t="n">
        <f aca="false">H44*C44</f>
        <v>0</v>
      </c>
      <c r="J44" s="190"/>
      <c r="K44" s="187"/>
      <c r="L44" s="209"/>
      <c r="N44" s="181" t="n">
        <f aca="false">E44+H44</f>
        <v>1</v>
      </c>
      <c r="O44" s="193" t="e">
        <f aca="false">F44+#REF!+#REF!+#REF!+I44-C44</f>
        <v>#REF!</v>
      </c>
      <c r="Q44" s="194"/>
    </row>
    <row r="45" s="192" customFormat="true" ht="25.5" hidden="true" customHeight="false" outlineLevel="0" collapsed="false">
      <c r="A45" s="183" t="s">
        <v>96</v>
      </c>
      <c r="B45" s="184" t="s">
        <v>97</v>
      </c>
      <c r="C45" s="185" t="n">
        <f aca="false">'Planilha orçamentária '!Q48</f>
        <v>1661.493573</v>
      </c>
      <c r="D45" s="186"/>
      <c r="E45" s="187" t="n">
        <v>1</v>
      </c>
      <c r="F45" s="188" t="n">
        <f aca="false">E45*C45</f>
        <v>1661.493573</v>
      </c>
      <c r="G45" s="189"/>
      <c r="H45" s="187"/>
      <c r="I45" s="188" t="n">
        <f aca="false">H45*C45</f>
        <v>0</v>
      </c>
      <c r="J45" s="190"/>
      <c r="K45" s="187"/>
      <c r="L45" s="191"/>
      <c r="N45" s="181" t="n">
        <f aca="false">E45+H45</f>
        <v>1</v>
      </c>
      <c r="O45" s="193" t="e">
        <f aca="false">F45+#REF!+#REF!+#REF!+I45-C45</f>
        <v>#REF!</v>
      </c>
      <c r="Q45" s="194"/>
    </row>
    <row r="46" s="192" customFormat="true" ht="25.5" hidden="true" customHeight="false" outlineLevel="0" collapsed="false">
      <c r="A46" s="183" t="s">
        <v>98</v>
      </c>
      <c r="B46" s="184" t="s">
        <v>99</v>
      </c>
      <c r="C46" s="185" t="n">
        <f aca="false">'Planilha orçamentária '!Q49</f>
        <v>2092.50642</v>
      </c>
      <c r="D46" s="186"/>
      <c r="E46" s="187" t="n">
        <v>1</v>
      </c>
      <c r="F46" s="188" t="n">
        <f aca="false">E46*C46</f>
        <v>2092.50642</v>
      </c>
      <c r="G46" s="189"/>
      <c r="H46" s="187"/>
      <c r="I46" s="188" t="n">
        <f aca="false">H46*C46</f>
        <v>0</v>
      </c>
      <c r="J46" s="190"/>
      <c r="K46" s="187"/>
      <c r="L46" s="191"/>
      <c r="N46" s="181" t="n">
        <f aca="false">E46+H46</f>
        <v>1</v>
      </c>
      <c r="O46" s="193" t="e">
        <f aca="false">F46+#REF!+#REF!+#REF!+I46-C46</f>
        <v>#REF!</v>
      </c>
      <c r="Q46" s="194"/>
    </row>
    <row r="47" s="192" customFormat="true" ht="25.5" hidden="true" customHeight="false" outlineLevel="0" collapsed="false">
      <c r="A47" s="183" t="s">
        <v>100</v>
      </c>
      <c r="B47" s="184" t="s">
        <v>101</v>
      </c>
      <c r="C47" s="185" t="n">
        <f aca="false">'Planilha orçamentária '!Q50</f>
        <v>6251.532756</v>
      </c>
      <c r="D47" s="186"/>
      <c r="E47" s="187" t="n">
        <v>1</v>
      </c>
      <c r="F47" s="188" t="n">
        <f aca="false">E47*C47</f>
        <v>6251.532756</v>
      </c>
      <c r="G47" s="189"/>
      <c r="H47" s="187"/>
      <c r="I47" s="188" t="n">
        <f aca="false">H47*C47</f>
        <v>0</v>
      </c>
      <c r="J47" s="190"/>
      <c r="K47" s="187"/>
      <c r="L47" s="191"/>
      <c r="N47" s="181" t="n">
        <f aca="false">E47+H47</f>
        <v>1</v>
      </c>
      <c r="O47" s="193" t="e">
        <f aca="false">F47+#REF!+#REF!+#REF!+I47-C47</f>
        <v>#REF!</v>
      </c>
      <c r="Q47" s="194"/>
    </row>
    <row r="48" s="192" customFormat="true" ht="25.5" hidden="true" customHeight="false" outlineLevel="0" collapsed="false">
      <c r="A48" s="183" t="s">
        <v>102</v>
      </c>
      <c r="B48" s="184" t="s">
        <v>103</v>
      </c>
      <c r="C48" s="185" t="n">
        <f aca="false">'Planilha orçamentária '!Q51</f>
        <v>3755.494464</v>
      </c>
      <c r="D48" s="186"/>
      <c r="E48" s="187" t="n">
        <v>1</v>
      </c>
      <c r="F48" s="188" t="n">
        <f aca="false">E48*C48</f>
        <v>3755.494464</v>
      </c>
      <c r="G48" s="189"/>
      <c r="H48" s="187"/>
      <c r="I48" s="188" t="n">
        <f aca="false">H48*C48</f>
        <v>0</v>
      </c>
      <c r="J48" s="190"/>
      <c r="K48" s="187"/>
      <c r="L48" s="191"/>
      <c r="N48" s="181" t="n">
        <f aca="false">E48+H48</f>
        <v>1</v>
      </c>
      <c r="O48" s="193" t="e">
        <f aca="false">F48+#REF!+#REF!+#REF!+I48-C48</f>
        <v>#REF!</v>
      </c>
      <c r="Q48" s="194"/>
    </row>
    <row r="49" s="192" customFormat="true" ht="25.5" hidden="true" customHeight="false" outlineLevel="0" collapsed="false">
      <c r="A49" s="183" t="s">
        <v>104</v>
      </c>
      <c r="B49" s="184" t="s">
        <v>105</v>
      </c>
      <c r="C49" s="185" t="n">
        <f aca="false">'Planilha orçamentária '!Q52</f>
        <v>2442.484356</v>
      </c>
      <c r="D49" s="186"/>
      <c r="E49" s="187" t="n">
        <v>1</v>
      </c>
      <c r="F49" s="188" t="n">
        <f aca="false">E49*C49</f>
        <v>2442.484356</v>
      </c>
      <c r="G49" s="189"/>
      <c r="H49" s="187"/>
      <c r="I49" s="188" t="n">
        <f aca="false">H49*C49</f>
        <v>0</v>
      </c>
      <c r="J49" s="190"/>
      <c r="K49" s="187"/>
      <c r="L49" s="191"/>
      <c r="N49" s="181" t="n">
        <f aca="false">E49+H49</f>
        <v>1</v>
      </c>
      <c r="O49" s="193" t="e">
        <f aca="false">F49+#REF!+#REF!+#REF!+I49-C49</f>
        <v>#REF!</v>
      </c>
      <c r="Q49" s="194"/>
    </row>
    <row r="50" s="192" customFormat="true" ht="25.5" hidden="true" customHeight="false" outlineLevel="0" collapsed="false">
      <c r="A50" s="183" t="s">
        <v>106</v>
      </c>
      <c r="B50" s="184" t="s">
        <v>107</v>
      </c>
      <c r="C50" s="185" t="n">
        <f aca="false">'Planilha orçamentária '!Q53</f>
        <v>783.967374</v>
      </c>
      <c r="D50" s="186"/>
      <c r="E50" s="187" t="n">
        <v>1</v>
      </c>
      <c r="F50" s="188" t="n">
        <f aca="false">E50*C50</f>
        <v>783.967374</v>
      </c>
      <c r="G50" s="189"/>
      <c r="H50" s="187"/>
      <c r="I50" s="188" t="n">
        <f aca="false">H50*C50</f>
        <v>0</v>
      </c>
      <c r="J50" s="190"/>
      <c r="K50" s="187"/>
      <c r="L50" s="191"/>
      <c r="N50" s="181" t="n">
        <f aca="false">E50+H50</f>
        <v>1</v>
      </c>
      <c r="O50" s="193" t="e">
        <f aca="false">F50+#REF!+#REF!+#REF!+I50-C50</f>
        <v>#REF!</v>
      </c>
      <c r="Q50" s="194"/>
    </row>
    <row r="51" s="202" customFormat="true" ht="12.75" hidden="false" customHeight="false" outlineLevel="0" collapsed="false">
      <c r="A51" s="195" t="s">
        <v>108</v>
      </c>
      <c r="B51" s="196" t="s">
        <v>109</v>
      </c>
      <c r="C51" s="161" t="n">
        <f aca="false">'Planilha orçamentária '!F54</f>
        <v>4797.52066776</v>
      </c>
      <c r="D51" s="162"/>
      <c r="E51" s="199" t="n">
        <f aca="false">F51/C51</f>
        <v>1</v>
      </c>
      <c r="F51" s="198" t="n">
        <f aca="false">SUM(F52:F54)</f>
        <v>4797.52066776</v>
      </c>
      <c r="G51" s="165"/>
      <c r="H51" s="212" t="n">
        <f aca="false">I51/C51</f>
        <v>0</v>
      </c>
      <c r="I51" s="213" t="n">
        <f aca="false">SUM(I52:I54)</f>
        <v>0</v>
      </c>
      <c r="J51" s="200"/>
      <c r="K51" s="199"/>
      <c r="L51" s="201"/>
      <c r="N51" s="169" t="n">
        <f aca="false">E51+H51</f>
        <v>1</v>
      </c>
      <c r="O51" s="170" t="e">
        <f aca="false">F51+#REF!+#REF!+#REF!+I51-C51</f>
        <v>#REF!</v>
      </c>
      <c r="Q51" s="203"/>
    </row>
    <row r="52" s="210" customFormat="true" ht="25.5" hidden="true" customHeight="false" outlineLevel="0" collapsed="false">
      <c r="A52" s="183" t="s">
        <v>110</v>
      </c>
      <c r="B52" s="184" t="s">
        <v>111</v>
      </c>
      <c r="C52" s="185" t="n">
        <f aca="false">'Planilha orçamentária '!Q55</f>
        <v>314.135334</v>
      </c>
      <c r="D52" s="186"/>
      <c r="E52" s="187" t="n">
        <v>1</v>
      </c>
      <c r="F52" s="188" t="n">
        <f aca="false">E52*C52</f>
        <v>314.135334</v>
      </c>
      <c r="G52" s="189"/>
      <c r="H52" s="187"/>
      <c r="I52" s="188" t="n">
        <f aca="false">H52*C52</f>
        <v>0</v>
      </c>
      <c r="J52" s="190"/>
      <c r="K52" s="187"/>
      <c r="L52" s="191"/>
      <c r="N52" s="181" t="n">
        <f aca="false">E52+H52</f>
        <v>1</v>
      </c>
      <c r="O52" s="193" t="e">
        <f aca="false">F52+#REF!+#REF!+#REF!+I52-C52</f>
        <v>#REF!</v>
      </c>
      <c r="Q52" s="211"/>
    </row>
    <row r="53" s="192" customFormat="true" ht="25.5" hidden="true" customHeight="false" outlineLevel="0" collapsed="false">
      <c r="A53" s="183" t="s">
        <v>112</v>
      </c>
      <c r="B53" s="184" t="s">
        <v>113</v>
      </c>
      <c r="C53" s="185" t="n">
        <f aca="false">'Planilha orçamentária '!Q56</f>
        <v>191.292288</v>
      </c>
      <c r="D53" s="186"/>
      <c r="E53" s="187" t="n">
        <v>1</v>
      </c>
      <c r="F53" s="188" t="n">
        <f aca="false">E53*C53</f>
        <v>191.292288</v>
      </c>
      <c r="G53" s="189"/>
      <c r="H53" s="187"/>
      <c r="I53" s="188" t="n">
        <f aca="false">H53*C53</f>
        <v>0</v>
      </c>
      <c r="J53" s="190"/>
      <c r="K53" s="187"/>
      <c r="L53" s="191"/>
      <c r="N53" s="181" t="n">
        <f aca="false">E53+H53</f>
        <v>1</v>
      </c>
      <c r="O53" s="193" t="e">
        <f aca="false">F53+#REF!+#REF!+#REF!+I53-C53</f>
        <v>#REF!</v>
      </c>
      <c r="Q53" s="194"/>
    </row>
    <row r="54" s="192" customFormat="true" ht="29.25" hidden="true" customHeight="true" outlineLevel="0" collapsed="false">
      <c r="A54" s="183" t="s">
        <v>114</v>
      </c>
      <c r="B54" s="184" t="s">
        <v>115</v>
      </c>
      <c r="C54" s="185" t="n">
        <f aca="false">'Planilha orçamentária '!Q57</f>
        <v>4292.09304576</v>
      </c>
      <c r="D54" s="186"/>
      <c r="E54" s="187" t="n">
        <v>1</v>
      </c>
      <c r="F54" s="188" t="n">
        <f aca="false">E54*C54</f>
        <v>4292.09304576</v>
      </c>
      <c r="G54" s="189"/>
      <c r="H54" s="187"/>
      <c r="I54" s="188" t="n">
        <f aca="false">H54*C54</f>
        <v>0</v>
      </c>
      <c r="J54" s="190"/>
      <c r="K54" s="187"/>
      <c r="L54" s="209"/>
      <c r="N54" s="181" t="n">
        <f aca="false">E54+H54</f>
        <v>1</v>
      </c>
      <c r="O54" s="193" t="e">
        <f aca="false">F54+#REF!+#REF!+#REF!+I54-C54</f>
        <v>#REF!</v>
      </c>
      <c r="Q54" s="194"/>
    </row>
    <row r="55" s="141" customFormat="true" ht="12.75" hidden="false" customHeight="false" outlineLevel="0" collapsed="false">
      <c r="A55" s="172" t="s">
        <v>116</v>
      </c>
      <c r="B55" s="173" t="s">
        <v>117</v>
      </c>
      <c r="C55" s="174" t="n">
        <f aca="false">'Planilha orçamentária '!F58</f>
        <v>3513.575427</v>
      </c>
      <c r="D55" s="175"/>
      <c r="E55" s="207" t="n">
        <f aca="false">F55/C55</f>
        <v>0</v>
      </c>
      <c r="F55" s="208" t="n">
        <f aca="false">SUM(F56:F63)</f>
        <v>0</v>
      </c>
      <c r="G55" s="204"/>
      <c r="H55" s="205" t="n">
        <f aca="false">I55/C55</f>
        <v>1</v>
      </c>
      <c r="I55" s="214" t="n">
        <f aca="false">SUM(I56:I63)</f>
        <v>3513.575427</v>
      </c>
      <c r="J55" s="206"/>
      <c r="K55" s="205"/>
      <c r="L55" s="215"/>
      <c r="N55" s="181" t="n">
        <f aca="false">E55+H55</f>
        <v>1</v>
      </c>
      <c r="O55" s="112" t="e">
        <f aca="false">F55+#REF!+#REF!+#REF!+I55-C55</f>
        <v>#REF!</v>
      </c>
      <c r="Q55" s="182"/>
    </row>
    <row r="56" s="192" customFormat="true" ht="38.25" hidden="true" customHeight="false" outlineLevel="0" collapsed="false">
      <c r="A56" s="183" t="s">
        <v>118</v>
      </c>
      <c r="B56" s="184" t="s">
        <v>119</v>
      </c>
      <c r="C56" s="185" t="n">
        <f aca="false">'Planilha orçamentária '!Q59</f>
        <v>101.241147</v>
      </c>
      <c r="D56" s="186"/>
      <c r="E56" s="187"/>
      <c r="F56" s="188" t="n">
        <f aca="false">E56*C56</f>
        <v>0</v>
      </c>
      <c r="G56" s="189"/>
      <c r="H56" s="187" t="n">
        <v>1</v>
      </c>
      <c r="I56" s="188" t="n">
        <f aca="false">H56*C56</f>
        <v>101.241147</v>
      </c>
      <c r="J56" s="190"/>
      <c r="K56" s="187"/>
      <c r="L56" s="191"/>
      <c r="N56" s="181" t="n">
        <f aca="false">E56+H56</f>
        <v>1</v>
      </c>
      <c r="O56" s="193" t="e">
        <f aca="false">F56+#REF!+#REF!+#REF!+I56-C56</f>
        <v>#REF!</v>
      </c>
      <c r="Q56" s="194"/>
    </row>
    <row r="57" s="192" customFormat="true" ht="38.25" hidden="true" customHeight="false" outlineLevel="0" collapsed="false">
      <c r="A57" s="183" t="s">
        <v>120</v>
      </c>
      <c r="B57" s="184" t="s">
        <v>121</v>
      </c>
      <c r="C57" s="185" t="n">
        <f aca="false">'Planilha orçamentária '!Q60</f>
        <v>145.655343</v>
      </c>
      <c r="D57" s="186"/>
      <c r="E57" s="187"/>
      <c r="F57" s="188" t="n">
        <f aca="false">E57*C57</f>
        <v>0</v>
      </c>
      <c r="G57" s="189"/>
      <c r="H57" s="187" t="n">
        <v>1</v>
      </c>
      <c r="I57" s="188" t="n">
        <f aca="false">H57*C57</f>
        <v>145.655343</v>
      </c>
      <c r="J57" s="190"/>
      <c r="K57" s="187"/>
      <c r="L57" s="191"/>
      <c r="N57" s="181" t="n">
        <f aca="false">E57+H57</f>
        <v>1</v>
      </c>
      <c r="O57" s="193" t="e">
        <f aca="false">F57+#REF!+#REF!+#REF!+I57-C57</f>
        <v>#REF!</v>
      </c>
      <c r="Q57" s="194"/>
    </row>
    <row r="58" s="192" customFormat="true" ht="38.25" hidden="true" customHeight="false" outlineLevel="0" collapsed="false">
      <c r="A58" s="183" t="s">
        <v>122</v>
      </c>
      <c r="B58" s="184" t="s">
        <v>123</v>
      </c>
      <c r="C58" s="185" t="n">
        <f aca="false">'Planilha orçamentária '!Q61</f>
        <v>1012.41147</v>
      </c>
      <c r="D58" s="186"/>
      <c r="E58" s="187"/>
      <c r="F58" s="188" t="n">
        <f aca="false">E58*C58</f>
        <v>0</v>
      </c>
      <c r="G58" s="189"/>
      <c r="H58" s="187" t="n">
        <v>1</v>
      </c>
      <c r="I58" s="188" t="n">
        <f aca="false">H58*C58</f>
        <v>1012.41147</v>
      </c>
      <c r="J58" s="190"/>
      <c r="K58" s="187"/>
      <c r="L58" s="191"/>
      <c r="N58" s="181" t="n">
        <f aca="false">E58+H58</f>
        <v>1</v>
      </c>
      <c r="O58" s="193" t="e">
        <f aca="false">F58+#REF!+#REF!+#REF!+I58-C58</f>
        <v>#REF!</v>
      </c>
      <c r="Q58" s="194"/>
    </row>
    <row r="59" s="192" customFormat="true" ht="38.25" hidden="true" customHeight="false" outlineLevel="0" collapsed="false">
      <c r="A59" s="183" t="s">
        <v>124</v>
      </c>
      <c r="B59" s="184" t="s">
        <v>125</v>
      </c>
      <c r="C59" s="185" t="n">
        <f aca="false">'Planilha orçamentária '!Q62</f>
        <v>202.482294</v>
      </c>
      <c r="D59" s="186"/>
      <c r="E59" s="187"/>
      <c r="F59" s="188" t="n">
        <f aca="false">E59*C59</f>
        <v>0</v>
      </c>
      <c r="G59" s="189"/>
      <c r="H59" s="187" t="n">
        <v>1</v>
      </c>
      <c r="I59" s="188" t="n">
        <f aca="false">H59*C59</f>
        <v>202.482294</v>
      </c>
      <c r="J59" s="190"/>
      <c r="K59" s="187"/>
      <c r="L59" s="191"/>
      <c r="N59" s="181" t="n">
        <f aca="false">E59+H59</f>
        <v>1</v>
      </c>
      <c r="O59" s="193" t="e">
        <f aca="false">F59+#REF!+#REF!+#REF!+I59-C59</f>
        <v>#REF!</v>
      </c>
      <c r="Q59" s="194"/>
    </row>
    <row r="60" s="192" customFormat="true" ht="51" hidden="true" customHeight="false" outlineLevel="0" collapsed="false">
      <c r="A60" s="183" t="s">
        <v>126</v>
      </c>
      <c r="B60" s="184" t="s">
        <v>127</v>
      </c>
      <c r="C60" s="185" t="n">
        <f aca="false">'Planilha orçamentária '!Q63</f>
        <v>1197.367695</v>
      </c>
      <c r="D60" s="186"/>
      <c r="E60" s="187"/>
      <c r="F60" s="188" t="n">
        <f aca="false">E60*C60</f>
        <v>0</v>
      </c>
      <c r="G60" s="189"/>
      <c r="H60" s="187" t="n">
        <v>1</v>
      </c>
      <c r="I60" s="188" t="n">
        <f aca="false">H60*C60</f>
        <v>1197.367695</v>
      </c>
      <c r="J60" s="190"/>
      <c r="K60" s="187"/>
      <c r="L60" s="191"/>
      <c r="N60" s="181" t="n">
        <f aca="false">E60+H60</f>
        <v>1</v>
      </c>
      <c r="O60" s="193" t="e">
        <f aca="false">F60+#REF!+#REF!+#REF!+I60-C60</f>
        <v>#REF!</v>
      </c>
      <c r="Q60" s="194"/>
    </row>
    <row r="61" s="192" customFormat="true" ht="38.25" hidden="true" customHeight="false" outlineLevel="0" collapsed="false">
      <c r="A61" s="183" t="s">
        <v>128</v>
      </c>
      <c r="B61" s="184" t="s">
        <v>129</v>
      </c>
      <c r="C61" s="185" t="n">
        <f aca="false">'Planilha orçamentária '!Q64</f>
        <v>586.845414</v>
      </c>
      <c r="D61" s="186"/>
      <c r="E61" s="187"/>
      <c r="F61" s="188" t="n">
        <f aca="false">E61*C61</f>
        <v>0</v>
      </c>
      <c r="G61" s="189"/>
      <c r="H61" s="187" t="n">
        <v>1</v>
      </c>
      <c r="I61" s="188" t="n">
        <f aca="false">H61*C61</f>
        <v>586.845414</v>
      </c>
      <c r="J61" s="190"/>
      <c r="K61" s="187"/>
      <c r="L61" s="191"/>
      <c r="N61" s="181" t="n">
        <f aca="false">E61+H61</f>
        <v>1</v>
      </c>
      <c r="O61" s="193" t="e">
        <f aca="false">F61+#REF!+#REF!+#REF!+I61-C61</f>
        <v>#REF!</v>
      </c>
      <c r="Q61" s="194"/>
    </row>
    <row r="62" s="192" customFormat="true" ht="25.5" hidden="true" customHeight="false" outlineLevel="0" collapsed="false">
      <c r="A62" s="183" t="s">
        <v>130</v>
      </c>
      <c r="B62" s="184" t="s">
        <v>131</v>
      </c>
      <c r="C62" s="185" t="n">
        <f aca="false">'Planilha orçamentária '!Q65</f>
        <v>166.232109</v>
      </c>
      <c r="D62" s="186"/>
      <c r="E62" s="187"/>
      <c r="F62" s="188" t="n">
        <f aca="false">E62*C62</f>
        <v>0</v>
      </c>
      <c r="G62" s="189"/>
      <c r="H62" s="187" t="n">
        <v>1</v>
      </c>
      <c r="I62" s="188" t="n">
        <f aca="false">H62*C62</f>
        <v>166.232109</v>
      </c>
      <c r="J62" s="190"/>
      <c r="K62" s="187"/>
      <c r="L62" s="191"/>
      <c r="N62" s="181" t="n">
        <f aca="false">E62+H62</f>
        <v>1</v>
      </c>
      <c r="O62" s="193" t="e">
        <f aca="false">F62+#REF!+#REF!+#REF!+I62-C62</f>
        <v>#REF!</v>
      </c>
      <c r="Q62" s="194"/>
    </row>
    <row r="63" s="221" customFormat="true" ht="25.5" hidden="true" customHeight="false" outlineLevel="0" collapsed="false">
      <c r="A63" s="183" t="s">
        <v>132</v>
      </c>
      <c r="B63" s="184" t="s">
        <v>133</v>
      </c>
      <c r="C63" s="185" t="n">
        <f aca="false">'Planilha orçamentária '!Q66</f>
        <v>101.339955</v>
      </c>
      <c r="D63" s="216"/>
      <c r="E63" s="217"/>
      <c r="F63" s="188" t="n">
        <f aca="false">E63*C63</f>
        <v>0</v>
      </c>
      <c r="G63" s="218"/>
      <c r="H63" s="187" t="n">
        <v>1</v>
      </c>
      <c r="I63" s="188" t="n">
        <f aca="false">H63*C63</f>
        <v>101.339955</v>
      </c>
      <c r="J63" s="190"/>
      <c r="K63" s="217" t="n">
        <f aca="false">L63/$C63</f>
        <v>0</v>
      </c>
      <c r="L63" s="219" t="n">
        <f aca="false">L64+L78+L81+L85</f>
        <v>0</v>
      </c>
      <c r="M63" s="220"/>
      <c r="N63" s="181" t="n">
        <f aca="false">E63+H63</f>
        <v>1</v>
      </c>
      <c r="O63" s="193" t="e">
        <f aca="false">F63+#REF!+#REF!+#REF!+I63-C63</f>
        <v>#REF!</v>
      </c>
      <c r="Q63" s="222"/>
    </row>
    <row r="64" s="225" customFormat="true" ht="12.75" hidden="false" customHeight="false" outlineLevel="0" collapsed="false">
      <c r="A64" s="195" t="s">
        <v>134</v>
      </c>
      <c r="B64" s="196" t="s">
        <v>135</v>
      </c>
      <c r="C64" s="161" t="n">
        <f aca="false">'Planilha orçamentária '!F67</f>
        <v>960.1247466</v>
      </c>
      <c r="D64" s="223"/>
      <c r="E64" s="199" t="n">
        <f aca="false">F64/C64</f>
        <v>1</v>
      </c>
      <c r="F64" s="198" t="n">
        <f aca="false">SUM(F65:F68)</f>
        <v>960.1247466</v>
      </c>
      <c r="G64" s="165"/>
      <c r="H64" s="212" t="n">
        <f aca="false">I64/C64</f>
        <v>0</v>
      </c>
      <c r="I64" s="213" t="n">
        <f aca="false">SUM(I65:I68)</f>
        <v>0</v>
      </c>
      <c r="J64" s="200"/>
      <c r="K64" s="199"/>
      <c r="L64" s="224"/>
      <c r="N64" s="169" t="n">
        <f aca="false">E64+H64</f>
        <v>1</v>
      </c>
      <c r="O64" s="170" t="e">
        <f aca="false">F64+#REF!+#REF!+#REF!+I64-C64</f>
        <v>#REF!</v>
      </c>
      <c r="Q64" s="226"/>
    </row>
    <row r="65" s="192" customFormat="true" ht="25.5" hidden="true" customHeight="false" outlineLevel="0" collapsed="false">
      <c r="A65" s="183" t="s">
        <v>136</v>
      </c>
      <c r="B65" s="184" t="s">
        <v>137</v>
      </c>
      <c r="C65" s="185" t="n">
        <f aca="false">'Planilha orçamentária '!Q68</f>
        <v>50.4217224</v>
      </c>
      <c r="D65" s="186"/>
      <c r="E65" s="187" t="n">
        <v>1</v>
      </c>
      <c r="F65" s="188" t="n">
        <f aca="false">E65*C65</f>
        <v>50.4217224</v>
      </c>
      <c r="G65" s="189"/>
      <c r="H65" s="187"/>
      <c r="I65" s="188" t="n">
        <f aca="false">H65*C65</f>
        <v>0</v>
      </c>
      <c r="J65" s="190"/>
      <c r="K65" s="187"/>
      <c r="L65" s="191"/>
      <c r="N65" s="181" t="n">
        <f aca="false">E65+H65</f>
        <v>1</v>
      </c>
      <c r="O65" s="193" t="e">
        <f aca="false">F65+#REF!+#REF!+#REF!+I65-C65</f>
        <v>#REF!</v>
      </c>
      <c r="Q65" s="194"/>
    </row>
    <row r="66" s="192" customFormat="true" ht="12.75" hidden="true" customHeight="false" outlineLevel="0" collapsed="false">
      <c r="A66" s="183" t="s">
        <v>138</v>
      </c>
      <c r="B66" s="184" t="s">
        <v>139</v>
      </c>
      <c r="C66" s="185" t="n">
        <f aca="false">'Planilha orçamentária '!Q69</f>
        <v>24.899616</v>
      </c>
      <c r="D66" s="186"/>
      <c r="E66" s="187" t="n">
        <v>1</v>
      </c>
      <c r="F66" s="188" t="n">
        <f aca="false">E66*C66</f>
        <v>24.899616</v>
      </c>
      <c r="G66" s="189"/>
      <c r="H66" s="187"/>
      <c r="I66" s="188" t="n">
        <f aca="false">H66*C66</f>
        <v>0</v>
      </c>
      <c r="J66" s="190"/>
      <c r="K66" s="187"/>
      <c r="L66" s="191"/>
      <c r="N66" s="181" t="n">
        <f aca="false">E66+H66</f>
        <v>1</v>
      </c>
      <c r="O66" s="193" t="e">
        <f aca="false">F66+#REF!+#REF!+#REF!+I66-C66</f>
        <v>#REF!</v>
      </c>
      <c r="Q66" s="194"/>
    </row>
    <row r="67" s="192" customFormat="true" ht="38.25" hidden="true" customHeight="false" outlineLevel="0" collapsed="false">
      <c r="A67" s="183" t="s">
        <v>140</v>
      </c>
      <c r="B67" s="184" t="s">
        <v>141</v>
      </c>
      <c r="C67" s="185" t="n">
        <f aca="false">'Planilha orçamentária '!Q70</f>
        <v>676.4914422</v>
      </c>
      <c r="D67" s="186"/>
      <c r="E67" s="187" t="n">
        <v>1</v>
      </c>
      <c r="F67" s="188" t="n">
        <f aca="false">E67*C67</f>
        <v>676.4914422</v>
      </c>
      <c r="G67" s="189"/>
      <c r="H67" s="187"/>
      <c r="I67" s="188" t="n">
        <f aca="false">H67*C67</f>
        <v>0</v>
      </c>
      <c r="J67" s="190"/>
      <c r="K67" s="187"/>
      <c r="L67" s="191"/>
      <c r="N67" s="181" t="n">
        <f aca="false">E67+H67</f>
        <v>1</v>
      </c>
      <c r="O67" s="193" t="e">
        <f aca="false">F67+#REF!+#REF!+#REF!+I67-C67</f>
        <v>#REF!</v>
      </c>
      <c r="Q67" s="194"/>
    </row>
    <row r="68" s="210" customFormat="true" ht="12.75" hidden="true" customHeight="false" outlineLevel="0" collapsed="false">
      <c r="A68" s="183" t="s">
        <v>142</v>
      </c>
      <c r="B68" s="184" t="s">
        <v>143</v>
      </c>
      <c r="C68" s="185" t="n">
        <f aca="false">'Planilha orçamentária '!Q71</f>
        <v>208.311966</v>
      </c>
      <c r="D68" s="186"/>
      <c r="E68" s="187" t="n">
        <v>1</v>
      </c>
      <c r="F68" s="188" t="n">
        <f aca="false">E68*C68</f>
        <v>208.311966</v>
      </c>
      <c r="G68" s="189"/>
      <c r="H68" s="187"/>
      <c r="I68" s="188" t="n">
        <f aca="false">H68*C68</f>
        <v>0</v>
      </c>
      <c r="J68" s="190"/>
      <c r="K68" s="187"/>
      <c r="L68" s="191"/>
      <c r="N68" s="181" t="n">
        <f aca="false">E68+H68</f>
        <v>1</v>
      </c>
      <c r="O68" s="193" t="e">
        <f aca="false">F68+#REF!+#REF!+#REF!+I68-C68</f>
        <v>#REF!</v>
      </c>
      <c r="Q68" s="211"/>
    </row>
    <row r="69" customFormat="false" ht="12.75" hidden="false" customHeight="false" outlineLevel="0" collapsed="false">
      <c r="A69" s="172" t="s">
        <v>144</v>
      </c>
      <c r="B69" s="173" t="s">
        <v>145</v>
      </c>
      <c r="C69" s="174" t="n">
        <f aca="false">'Planilha orçamentária '!F72</f>
        <v>11864.71210515</v>
      </c>
      <c r="D69" s="175"/>
      <c r="E69" s="205" t="n">
        <f aca="false">F69/C69</f>
        <v>0.917195752173072</v>
      </c>
      <c r="F69" s="214" t="n">
        <f aca="false">SUM(F70:F77)</f>
        <v>10882.2635436</v>
      </c>
      <c r="G69" s="204"/>
      <c r="H69" s="205" t="n">
        <f aca="false">I69/C69</f>
        <v>0.0828042478269286</v>
      </c>
      <c r="I69" s="214" t="n">
        <f aca="false">SUM(I70:I77)</f>
        <v>982.44856155</v>
      </c>
      <c r="J69" s="206"/>
      <c r="K69" s="205"/>
      <c r="L69" s="215"/>
      <c r="N69" s="181" t="n">
        <f aca="false">E69+H69</f>
        <v>1</v>
      </c>
      <c r="O69" s="112" t="e">
        <f aca="false">F69+#REF!+#REF!+#REF!+I69-C69</f>
        <v>#REF!</v>
      </c>
      <c r="Q69" s="142"/>
    </row>
    <row r="70" s="192" customFormat="true" ht="38.25" hidden="true" customHeight="false" outlineLevel="0" collapsed="false">
      <c r="A70" s="183" t="s">
        <v>146</v>
      </c>
      <c r="B70" s="184" t="s">
        <v>147</v>
      </c>
      <c r="C70" s="185" t="n">
        <f aca="false">'Planilha orçamentária '!Q73</f>
        <v>269.00478</v>
      </c>
      <c r="D70" s="186"/>
      <c r="E70" s="187"/>
      <c r="F70" s="188" t="n">
        <f aca="false">E70*C70</f>
        <v>0</v>
      </c>
      <c r="G70" s="189"/>
      <c r="H70" s="187" t="n">
        <v>1</v>
      </c>
      <c r="I70" s="188" t="n">
        <f aca="false">H70*C70</f>
        <v>269.00478</v>
      </c>
      <c r="J70" s="190"/>
      <c r="K70" s="187"/>
      <c r="L70" s="191"/>
      <c r="N70" s="181" t="n">
        <f aca="false">E70+H70</f>
        <v>1</v>
      </c>
      <c r="O70" s="193" t="e">
        <f aca="false">F70+#REF!+#REF!+#REF!+I70-C70</f>
        <v>#REF!</v>
      </c>
      <c r="Q70" s="194"/>
    </row>
    <row r="71" s="210" customFormat="true" ht="38.25" hidden="true" customHeight="false" outlineLevel="0" collapsed="false">
      <c r="A71" s="183" t="s">
        <v>149</v>
      </c>
      <c r="B71" s="184" t="s">
        <v>150</v>
      </c>
      <c r="C71" s="185" t="n">
        <f aca="false">'Planilha orçamentária '!Q74</f>
        <v>713.44378155</v>
      </c>
      <c r="D71" s="186"/>
      <c r="E71" s="187"/>
      <c r="F71" s="188" t="n">
        <f aca="false">E71*C71</f>
        <v>0</v>
      </c>
      <c r="G71" s="189"/>
      <c r="H71" s="187" t="n">
        <v>1</v>
      </c>
      <c r="I71" s="188" t="n">
        <f aca="false">H71*C71</f>
        <v>713.44378155</v>
      </c>
      <c r="J71" s="190"/>
      <c r="K71" s="187"/>
      <c r="L71" s="191"/>
      <c r="N71" s="181" t="n">
        <f aca="false">E71+H71</f>
        <v>1</v>
      </c>
      <c r="O71" s="193" t="e">
        <f aca="false">F71+#REF!+#REF!+#REF!+I71-C71</f>
        <v>#REF!</v>
      </c>
      <c r="Q71" s="211"/>
    </row>
    <row r="72" s="192" customFormat="true" ht="12.75" hidden="true" customHeight="false" outlineLevel="0" collapsed="false">
      <c r="A72" s="183" t="s">
        <v>152</v>
      </c>
      <c r="B72" s="184" t="s">
        <v>153</v>
      </c>
      <c r="C72" s="185" t="n">
        <f aca="false">'Planilha orçamentária '!Q75</f>
        <v>1228.2032016</v>
      </c>
      <c r="D72" s="186"/>
      <c r="E72" s="187" t="n">
        <v>1</v>
      </c>
      <c r="F72" s="188" t="n">
        <f aca="false">E72*C72</f>
        <v>1228.2032016</v>
      </c>
      <c r="G72" s="189"/>
      <c r="H72" s="187"/>
      <c r="I72" s="188" t="n">
        <f aca="false">H72*C72</f>
        <v>0</v>
      </c>
      <c r="J72" s="190"/>
      <c r="K72" s="187"/>
      <c r="L72" s="191"/>
      <c r="N72" s="181" t="n">
        <f aca="false">E72+H72</f>
        <v>1</v>
      </c>
      <c r="O72" s="193" t="e">
        <f aca="false">F72+#REF!+#REF!+#REF!+I72-C72</f>
        <v>#REF!</v>
      </c>
      <c r="Q72" s="194"/>
    </row>
    <row r="73" s="210" customFormat="true" ht="25.5" hidden="true" customHeight="false" outlineLevel="0" collapsed="false">
      <c r="A73" s="183" t="s">
        <v>154</v>
      </c>
      <c r="B73" s="184" t="s">
        <v>155</v>
      </c>
      <c r="C73" s="185" t="n">
        <f aca="false">'Planilha orçamentária '!Q76</f>
        <v>267.374448</v>
      </c>
      <c r="D73" s="186"/>
      <c r="E73" s="187" t="n">
        <v>1</v>
      </c>
      <c r="F73" s="188" t="n">
        <f aca="false">E73*C73</f>
        <v>267.374448</v>
      </c>
      <c r="G73" s="189"/>
      <c r="H73" s="187"/>
      <c r="I73" s="188" t="n">
        <f aca="false">H73*C73</f>
        <v>0</v>
      </c>
      <c r="J73" s="190"/>
      <c r="K73" s="187"/>
      <c r="L73" s="191"/>
      <c r="N73" s="181" t="n">
        <f aca="false">E73+H73</f>
        <v>1</v>
      </c>
      <c r="O73" s="193" t="e">
        <f aca="false">F73+#REF!+#REF!+#REF!+I73-C73</f>
        <v>#REF!</v>
      </c>
      <c r="Q73" s="211"/>
    </row>
    <row r="74" s="192" customFormat="true" ht="51" hidden="true" customHeight="false" outlineLevel="0" collapsed="false">
      <c r="A74" s="183" t="s">
        <v>156</v>
      </c>
      <c r="B74" s="184" t="s">
        <v>157</v>
      </c>
      <c r="C74" s="185" t="n">
        <f aca="false">'Planilha orçamentária '!Q77</f>
        <v>2739.476502</v>
      </c>
      <c r="D74" s="186"/>
      <c r="E74" s="187" t="n">
        <v>1</v>
      </c>
      <c r="F74" s="188" t="n">
        <f aca="false">E74*C74</f>
        <v>2739.476502</v>
      </c>
      <c r="G74" s="189"/>
      <c r="H74" s="187"/>
      <c r="I74" s="188" t="n">
        <f aca="false">H74*C74</f>
        <v>0</v>
      </c>
      <c r="J74" s="190"/>
      <c r="K74" s="187"/>
      <c r="L74" s="191"/>
      <c r="N74" s="181" t="n">
        <f aca="false">E74+H74</f>
        <v>1</v>
      </c>
      <c r="O74" s="193" t="e">
        <f aca="false">F74+#REF!+#REF!+#REF!+I74-C74</f>
        <v>#REF!</v>
      </c>
      <c r="Q74" s="194"/>
    </row>
    <row r="75" s="192" customFormat="true" ht="25.5" hidden="true" customHeight="false" outlineLevel="0" collapsed="false">
      <c r="A75" s="183" t="s">
        <v>158</v>
      </c>
      <c r="B75" s="184" t="s">
        <v>159</v>
      </c>
      <c r="C75" s="185" t="n">
        <f aca="false">'Planilha orçamentária '!Q78</f>
        <v>510.21981</v>
      </c>
      <c r="D75" s="186"/>
      <c r="E75" s="187" t="n">
        <v>1</v>
      </c>
      <c r="F75" s="188" t="n">
        <f aca="false">E75*C75</f>
        <v>510.21981</v>
      </c>
      <c r="G75" s="189"/>
      <c r="H75" s="187"/>
      <c r="I75" s="188" t="n">
        <f aca="false">H75*C75</f>
        <v>0</v>
      </c>
      <c r="J75" s="190"/>
      <c r="K75" s="187"/>
      <c r="L75" s="191"/>
      <c r="N75" s="181" t="n">
        <f aca="false">E75+H75</f>
        <v>1</v>
      </c>
      <c r="O75" s="193" t="e">
        <f aca="false">F75+#REF!+#REF!+#REF!+I75-C75</f>
        <v>#REF!</v>
      </c>
      <c r="Q75" s="194"/>
    </row>
    <row r="76" s="210" customFormat="true" ht="38.25" hidden="true" customHeight="false" outlineLevel="0" collapsed="false">
      <c r="A76" s="183" t="s">
        <v>160</v>
      </c>
      <c r="B76" s="184" t="s">
        <v>161</v>
      </c>
      <c r="C76" s="185" t="n">
        <f aca="false">'Planilha orçamentária '!Q79</f>
        <v>5720.143332</v>
      </c>
      <c r="D76" s="186"/>
      <c r="E76" s="187" t="n">
        <v>1</v>
      </c>
      <c r="F76" s="188" t="n">
        <f aca="false">E76*C76</f>
        <v>5720.143332</v>
      </c>
      <c r="G76" s="189"/>
      <c r="H76" s="187"/>
      <c r="I76" s="188" t="n">
        <f aca="false">H76*C76</f>
        <v>0</v>
      </c>
      <c r="J76" s="190"/>
      <c r="K76" s="187"/>
      <c r="L76" s="191"/>
      <c r="N76" s="181" t="n">
        <f aca="false">E76+H76</f>
        <v>1</v>
      </c>
      <c r="O76" s="193" t="e">
        <f aca="false">F76+#REF!+#REF!+#REF!+I76-C76</f>
        <v>#REF!</v>
      </c>
      <c r="Q76" s="211"/>
    </row>
    <row r="77" s="192" customFormat="true" ht="12.75" hidden="true" customHeight="false" outlineLevel="0" collapsed="false">
      <c r="A77" s="183" t="s">
        <v>162</v>
      </c>
      <c r="B77" s="184" t="s">
        <v>163</v>
      </c>
      <c r="C77" s="185" t="n">
        <f aca="false">'Planilha orçamentária '!Q80</f>
        <v>416.84625</v>
      </c>
      <c r="D77" s="227"/>
      <c r="E77" s="187" t="n">
        <v>1</v>
      </c>
      <c r="F77" s="188" t="n">
        <f aca="false">E77*C77</f>
        <v>416.84625</v>
      </c>
      <c r="G77" s="189"/>
      <c r="H77" s="187"/>
      <c r="I77" s="188" t="n">
        <f aca="false">H77*C77</f>
        <v>0</v>
      </c>
      <c r="J77" s="190"/>
      <c r="K77" s="187"/>
      <c r="L77" s="191"/>
      <c r="N77" s="181" t="n">
        <f aca="false">E77+H77</f>
        <v>1</v>
      </c>
      <c r="O77" s="193" t="e">
        <f aca="false">F77+#REF!+#REF!+#REF!+I77-C77</f>
        <v>#REF!</v>
      </c>
      <c r="Q77" s="194"/>
    </row>
    <row r="78" s="225" customFormat="true" ht="12.75" hidden="false" customHeight="false" outlineLevel="0" collapsed="false">
      <c r="A78" s="195" t="s">
        <v>164</v>
      </c>
      <c r="B78" s="196" t="s">
        <v>165</v>
      </c>
      <c r="C78" s="161" t="n">
        <f aca="false">'Planilha orçamentária '!F81</f>
        <v>701.524449</v>
      </c>
      <c r="D78" s="223"/>
      <c r="E78" s="212" t="n">
        <f aca="false">F78/C78</f>
        <v>0</v>
      </c>
      <c r="F78" s="228" t="n">
        <f aca="false">SUM(F79:F83)</f>
        <v>0</v>
      </c>
      <c r="G78" s="165"/>
      <c r="H78" s="199" t="n">
        <f aca="false">I78/C78</f>
        <v>1</v>
      </c>
      <c r="I78" s="228" t="n">
        <f aca="false">SUM(I79:I83)</f>
        <v>701.524449</v>
      </c>
      <c r="J78" s="200"/>
      <c r="K78" s="199"/>
      <c r="L78" s="224"/>
      <c r="N78" s="169" t="n">
        <f aca="false">E78+H78</f>
        <v>1</v>
      </c>
      <c r="O78" s="170" t="e">
        <f aca="false">F78+#REF!+#REF!+#REF!+I78-C78</f>
        <v>#REF!</v>
      </c>
      <c r="Q78" s="226"/>
    </row>
    <row r="79" s="192" customFormat="true" ht="25.5" hidden="true" customHeight="false" outlineLevel="0" collapsed="false">
      <c r="A79" s="183" t="s">
        <v>166</v>
      </c>
      <c r="B79" s="184" t="s">
        <v>167</v>
      </c>
      <c r="C79" s="185" t="n">
        <f aca="false">'Planilha orçamentária '!Q82</f>
        <v>190.810599</v>
      </c>
      <c r="D79" s="186"/>
      <c r="E79" s="187"/>
      <c r="F79" s="188" t="n">
        <f aca="false">E79*C79</f>
        <v>0</v>
      </c>
      <c r="G79" s="189"/>
      <c r="H79" s="187" t="n">
        <v>1</v>
      </c>
      <c r="I79" s="188" t="n">
        <f aca="false">H79*C79</f>
        <v>190.810599</v>
      </c>
      <c r="J79" s="190"/>
      <c r="K79" s="187"/>
      <c r="L79" s="191"/>
      <c r="N79" s="181" t="n">
        <f aca="false">E79+H79</f>
        <v>1</v>
      </c>
      <c r="O79" s="193" t="e">
        <f aca="false">F79+#REF!+#REF!+#REF!+I79-C79</f>
        <v>#REF!</v>
      </c>
      <c r="Q79" s="194"/>
    </row>
    <row r="80" s="192" customFormat="true" ht="25.5" hidden="true" customHeight="false" outlineLevel="0" collapsed="false">
      <c r="A80" s="183" t="s">
        <v>168</v>
      </c>
      <c r="B80" s="184" t="s">
        <v>169</v>
      </c>
      <c r="C80" s="185" t="n">
        <f aca="false">'Planilha orçamentária '!Q83</f>
        <v>135.070536</v>
      </c>
      <c r="D80" s="186"/>
      <c r="E80" s="187"/>
      <c r="F80" s="188" t="n">
        <f aca="false">E80*C80</f>
        <v>0</v>
      </c>
      <c r="G80" s="189"/>
      <c r="H80" s="187" t="n">
        <v>1</v>
      </c>
      <c r="I80" s="188" t="n">
        <f aca="false">H80*C80</f>
        <v>135.070536</v>
      </c>
      <c r="J80" s="190"/>
      <c r="K80" s="187"/>
      <c r="L80" s="191"/>
      <c r="N80" s="181" t="n">
        <f aca="false">E80+H80</f>
        <v>1</v>
      </c>
      <c r="O80" s="193" t="e">
        <f aca="false">F80+#REF!+#REF!+#REF!+I80-C80</f>
        <v>#REF!</v>
      </c>
      <c r="Q80" s="194"/>
    </row>
    <row r="81" s="192" customFormat="true" ht="25.5" hidden="true" customHeight="false" outlineLevel="0" collapsed="false">
      <c r="A81" s="183" t="s">
        <v>170</v>
      </c>
      <c r="B81" s="184" t="s">
        <v>171</v>
      </c>
      <c r="C81" s="185" t="n">
        <f aca="false">'Planilha orçamentária '!Q84</f>
        <v>172.17294</v>
      </c>
      <c r="D81" s="186"/>
      <c r="E81" s="187"/>
      <c r="F81" s="188" t="n">
        <f aca="false">E81*C81</f>
        <v>0</v>
      </c>
      <c r="G81" s="189"/>
      <c r="H81" s="187" t="n">
        <v>1</v>
      </c>
      <c r="I81" s="188" t="n">
        <f aca="false">H81*C81</f>
        <v>172.17294</v>
      </c>
      <c r="J81" s="190"/>
      <c r="K81" s="187"/>
      <c r="L81" s="209"/>
      <c r="N81" s="181" t="n">
        <f aca="false">E81+H81</f>
        <v>1</v>
      </c>
      <c r="O81" s="193" t="e">
        <f aca="false">F81+#REF!+#REF!+#REF!+I81-C81</f>
        <v>#REF!</v>
      </c>
      <c r="Q81" s="194"/>
    </row>
    <row r="82" s="192" customFormat="true" ht="25.5" hidden="true" customHeight="false" outlineLevel="0" collapsed="false">
      <c r="A82" s="183" t="s">
        <v>172</v>
      </c>
      <c r="B82" s="184" t="s">
        <v>173</v>
      </c>
      <c r="C82" s="185" t="n">
        <f aca="false">'Planilha orçamentária '!Q85</f>
        <v>58.840164</v>
      </c>
      <c r="D82" s="186"/>
      <c r="E82" s="187"/>
      <c r="F82" s="188" t="n">
        <f aca="false">E82*C82</f>
        <v>0</v>
      </c>
      <c r="G82" s="189"/>
      <c r="H82" s="187" t="n">
        <v>1</v>
      </c>
      <c r="I82" s="188" t="n">
        <f aca="false">H82*C82</f>
        <v>58.840164</v>
      </c>
      <c r="J82" s="190"/>
      <c r="K82" s="187"/>
      <c r="L82" s="191"/>
      <c r="N82" s="181" t="n">
        <f aca="false">E82+H82</f>
        <v>1</v>
      </c>
      <c r="O82" s="193" t="e">
        <f aca="false">F82+#REF!+#REF!+#REF!+I82-C82</f>
        <v>#REF!</v>
      </c>
      <c r="Q82" s="194"/>
    </row>
    <row r="83" s="210" customFormat="true" ht="38.25" hidden="true" customHeight="false" outlineLevel="0" collapsed="false">
      <c r="A83" s="183" t="s">
        <v>174</v>
      </c>
      <c r="B83" s="184" t="s">
        <v>175</v>
      </c>
      <c r="C83" s="185" t="n">
        <f aca="false">'Planilha orçamentária '!Q86</f>
        <v>144.63021</v>
      </c>
      <c r="D83" s="186"/>
      <c r="E83" s="187"/>
      <c r="F83" s="188" t="n">
        <f aca="false">E83*C83</f>
        <v>0</v>
      </c>
      <c r="G83" s="189"/>
      <c r="H83" s="187" t="n">
        <v>1</v>
      </c>
      <c r="I83" s="188" t="n">
        <f aca="false">H83*C83</f>
        <v>144.63021</v>
      </c>
      <c r="J83" s="190"/>
      <c r="K83" s="187"/>
      <c r="L83" s="191"/>
      <c r="N83" s="181" t="n">
        <f aca="false">E83+H83</f>
        <v>1</v>
      </c>
      <c r="O83" s="193" t="e">
        <f aca="false">F83+#REF!+#REF!+#REF!+I83-C83</f>
        <v>#REF!</v>
      </c>
      <c r="Q83" s="211"/>
    </row>
    <row r="84" customFormat="false" ht="12.75" hidden="false" customHeight="false" outlineLevel="0" collapsed="false">
      <c r="A84" s="172" t="s">
        <v>176</v>
      </c>
      <c r="B84" s="173" t="s">
        <v>177</v>
      </c>
      <c r="C84" s="174" t="n">
        <f aca="false">'Planilha orçamentária '!F87</f>
        <v>4782.3072</v>
      </c>
      <c r="D84" s="175"/>
      <c r="E84" s="207" t="n">
        <f aca="false">F84/C84</f>
        <v>0</v>
      </c>
      <c r="F84" s="208" t="n">
        <f aca="false">SUM(F85)</f>
        <v>0</v>
      </c>
      <c r="G84" s="204"/>
      <c r="H84" s="205" t="n">
        <f aca="false">I84/C84</f>
        <v>1</v>
      </c>
      <c r="I84" s="214" t="n">
        <f aca="false">SUM(I85)</f>
        <v>4782.3072</v>
      </c>
      <c r="J84" s="206"/>
      <c r="K84" s="205"/>
      <c r="L84" s="215"/>
      <c r="N84" s="181" t="n">
        <f aca="false">E84+H84</f>
        <v>1</v>
      </c>
      <c r="O84" s="112" t="e">
        <f aca="false">F84+#REF!+#REF!+#REF!+I84-C84</f>
        <v>#REF!</v>
      </c>
      <c r="Q84" s="142"/>
    </row>
    <row r="85" s="192" customFormat="true" ht="12.75" hidden="true" customHeight="false" outlineLevel="0" collapsed="false">
      <c r="A85" s="183" t="s">
        <v>178</v>
      </c>
      <c r="B85" s="184" t="s">
        <v>179</v>
      </c>
      <c r="C85" s="185" t="n">
        <f aca="false">'Planilha orçamentária '!Q88</f>
        <v>4782.3072</v>
      </c>
      <c r="D85" s="186"/>
      <c r="E85" s="187"/>
      <c r="F85" s="188" t="n">
        <f aca="false">E85*C85</f>
        <v>0</v>
      </c>
      <c r="G85" s="189"/>
      <c r="H85" s="187" t="n">
        <v>1</v>
      </c>
      <c r="I85" s="188" t="n">
        <f aca="false">H85*C85</f>
        <v>4782.3072</v>
      </c>
      <c r="J85" s="190"/>
      <c r="K85" s="187"/>
      <c r="L85" s="209"/>
      <c r="N85" s="181" t="n">
        <f aca="false">E85+H85</f>
        <v>1</v>
      </c>
      <c r="O85" s="193" t="e">
        <f aca="false">F85+#REF!+#REF!+#REF!+I85-C85</f>
        <v>#REF!</v>
      </c>
      <c r="Q85" s="194"/>
    </row>
    <row r="86" s="202" customFormat="true" ht="12.75" hidden="false" customHeight="false" outlineLevel="0" collapsed="false">
      <c r="A86" s="195" t="s">
        <v>180</v>
      </c>
      <c r="B86" s="196" t="s">
        <v>181</v>
      </c>
      <c r="C86" s="161" t="n">
        <f aca="false">'Planilha orçamentária '!F89</f>
        <v>50507.91743529</v>
      </c>
      <c r="D86" s="162"/>
      <c r="E86" s="199" t="n">
        <f aca="false">F86/C86</f>
        <v>0.0930298266646999</v>
      </c>
      <c r="F86" s="198" t="n">
        <f aca="false">F87+F92+F98+F113+F121</f>
        <v>4698.7428042</v>
      </c>
      <c r="G86" s="165"/>
      <c r="H86" s="199" t="n">
        <f aca="false">I86/C86</f>
        <v>0.9069701733353</v>
      </c>
      <c r="I86" s="198" t="n">
        <f aca="false">I87+I92+I98+I113+I121</f>
        <v>45809.17463109</v>
      </c>
      <c r="J86" s="200"/>
      <c r="K86" s="199"/>
      <c r="L86" s="201"/>
      <c r="N86" s="169" t="n">
        <f aca="false">E86+H86</f>
        <v>1</v>
      </c>
      <c r="O86" s="170" t="e">
        <f aca="false">F86+#REF!+#REF!+#REF!+I86-C86</f>
        <v>#REF!</v>
      </c>
      <c r="Q86" s="203"/>
    </row>
    <row r="87" customFormat="false" ht="12.75" hidden="false" customHeight="false" outlineLevel="0" collapsed="false">
      <c r="A87" s="172" t="s">
        <v>182</v>
      </c>
      <c r="B87" s="173" t="s">
        <v>183</v>
      </c>
      <c r="C87" s="174" t="n">
        <f aca="false">'Planilha orçamentária '!F90</f>
        <v>7598.68535085</v>
      </c>
      <c r="D87" s="175"/>
      <c r="E87" s="207" t="n">
        <f aca="false">F87/C87</f>
        <v>0</v>
      </c>
      <c r="F87" s="208" t="n">
        <f aca="false">SUM(F88:F91)</f>
        <v>0</v>
      </c>
      <c r="G87" s="204"/>
      <c r="H87" s="205" t="n">
        <f aca="false">I87/C87</f>
        <v>1</v>
      </c>
      <c r="I87" s="214" t="n">
        <f aca="false">SUM(I88:I91)</f>
        <v>7598.68535085</v>
      </c>
      <c r="J87" s="206"/>
      <c r="K87" s="205"/>
      <c r="L87" s="215"/>
      <c r="N87" s="181" t="n">
        <f aca="false">E87+H87</f>
        <v>1</v>
      </c>
      <c r="O87" s="112" t="e">
        <f aca="false">F87+#REF!+#REF!+#REF!+I87-C87</f>
        <v>#REF!</v>
      </c>
      <c r="Q87" s="142"/>
    </row>
    <row r="88" s="192" customFormat="true" ht="25.5" hidden="true" customHeight="false" outlineLevel="0" collapsed="false">
      <c r="A88" s="183" t="s">
        <v>184</v>
      </c>
      <c r="B88" s="184" t="s">
        <v>113</v>
      </c>
      <c r="C88" s="185" t="n">
        <f aca="false">'Planilha orçamentária '!Q91</f>
        <v>478.23072</v>
      </c>
      <c r="D88" s="186"/>
      <c r="E88" s="187"/>
      <c r="F88" s="188" t="n">
        <f aca="false">E88*C88</f>
        <v>0</v>
      </c>
      <c r="G88" s="189"/>
      <c r="H88" s="187" t="n">
        <v>1</v>
      </c>
      <c r="I88" s="188" t="n">
        <f aca="false">H88*C88</f>
        <v>478.23072</v>
      </c>
      <c r="J88" s="190"/>
      <c r="K88" s="187"/>
      <c r="L88" s="191"/>
      <c r="N88" s="181" t="n">
        <f aca="false">E88+H88</f>
        <v>1</v>
      </c>
      <c r="O88" s="193" t="e">
        <f aca="false">F88+#REF!+#REF!+#REF!+I88-C88</f>
        <v>#REF!</v>
      </c>
      <c r="Q88" s="194"/>
    </row>
    <row r="89" s="192" customFormat="true" ht="51" hidden="true" customHeight="false" outlineLevel="0" collapsed="false">
      <c r="A89" s="183" t="s">
        <v>185</v>
      </c>
      <c r="B89" s="184" t="s">
        <v>186</v>
      </c>
      <c r="C89" s="185" t="n">
        <f aca="false">'Planilha orçamentária '!Q92</f>
        <v>2474.806923</v>
      </c>
      <c r="D89" s="186"/>
      <c r="E89" s="187"/>
      <c r="F89" s="188" t="n">
        <f aca="false">E89*C89</f>
        <v>0</v>
      </c>
      <c r="G89" s="189"/>
      <c r="H89" s="187" t="n">
        <v>1</v>
      </c>
      <c r="I89" s="188" t="n">
        <f aca="false">H89*C89</f>
        <v>2474.806923</v>
      </c>
      <c r="J89" s="190"/>
      <c r="K89" s="187"/>
      <c r="L89" s="191"/>
      <c r="N89" s="181" t="n">
        <f aca="false">E89+H89</f>
        <v>1</v>
      </c>
      <c r="O89" s="193" t="e">
        <f aca="false">F89+#REF!+#REF!+#REF!+I89-C89</f>
        <v>#REF!</v>
      </c>
      <c r="Q89" s="194"/>
    </row>
    <row r="90" s="192" customFormat="true" ht="38.25" hidden="true" customHeight="false" outlineLevel="0" collapsed="false">
      <c r="A90" s="183" t="s">
        <v>187</v>
      </c>
      <c r="B90" s="184" t="s">
        <v>188</v>
      </c>
      <c r="C90" s="185" t="n">
        <f aca="false">'Planilha orçamentária '!Q93</f>
        <v>496.065564</v>
      </c>
      <c r="D90" s="186"/>
      <c r="E90" s="187"/>
      <c r="F90" s="188" t="n">
        <f aca="false">E90*C90</f>
        <v>0</v>
      </c>
      <c r="G90" s="189"/>
      <c r="H90" s="187" t="n">
        <v>1</v>
      </c>
      <c r="I90" s="188" t="n">
        <f aca="false">H90*C90</f>
        <v>496.065564</v>
      </c>
      <c r="J90" s="190"/>
      <c r="K90" s="187"/>
      <c r="L90" s="191"/>
      <c r="N90" s="181" t="n">
        <f aca="false">E90+H90</f>
        <v>1</v>
      </c>
      <c r="O90" s="193" t="e">
        <f aca="false">F90+#REF!+#REF!+#REF!+I90-C90</f>
        <v>#REF!</v>
      </c>
      <c r="Q90" s="194"/>
    </row>
    <row r="91" s="192" customFormat="true" ht="12.75" hidden="true" customHeight="false" outlineLevel="0" collapsed="false">
      <c r="A91" s="183" t="s">
        <v>190</v>
      </c>
      <c r="B91" s="184" t="s">
        <v>115</v>
      </c>
      <c r="C91" s="185" t="n">
        <f aca="false">'Planilha orçamentária '!Q94</f>
        <v>4149.58214385</v>
      </c>
      <c r="D91" s="186"/>
      <c r="E91" s="187"/>
      <c r="F91" s="188" t="n">
        <f aca="false">E91*C91</f>
        <v>0</v>
      </c>
      <c r="G91" s="189"/>
      <c r="H91" s="187" t="n">
        <v>1</v>
      </c>
      <c r="I91" s="188" t="n">
        <f aca="false">H91*C91</f>
        <v>4149.58214385</v>
      </c>
      <c r="J91" s="190"/>
      <c r="K91" s="187"/>
      <c r="L91" s="191"/>
      <c r="N91" s="181" t="n">
        <f aca="false">E91+H91</f>
        <v>1</v>
      </c>
      <c r="O91" s="193" t="e">
        <f aca="false">F91+#REF!+#REF!+#REF!+I91-C91</f>
        <v>#REF!</v>
      </c>
      <c r="Q91" s="194"/>
    </row>
    <row r="92" s="168" customFormat="true" ht="12.75" hidden="false" customHeight="false" outlineLevel="0" collapsed="false">
      <c r="A92" s="195" t="s">
        <v>191</v>
      </c>
      <c r="B92" s="196" t="s">
        <v>192</v>
      </c>
      <c r="C92" s="161" t="n">
        <f aca="false">'Planilha orçamentária '!F95</f>
        <v>13438.50727914</v>
      </c>
      <c r="D92" s="162"/>
      <c r="E92" s="212" t="n">
        <f aca="false">F92/C92</f>
        <v>0</v>
      </c>
      <c r="F92" s="213" t="n">
        <f aca="false">SUM(F93:F97)</f>
        <v>0</v>
      </c>
      <c r="G92" s="165"/>
      <c r="H92" s="199" t="n">
        <f aca="false">I92/C92</f>
        <v>1</v>
      </c>
      <c r="I92" s="213" t="n">
        <f aca="false">SUM(I93:I97)</f>
        <v>13438.50727914</v>
      </c>
      <c r="J92" s="200"/>
      <c r="K92" s="212" t="n">
        <f aca="false">L92/$C92</f>
        <v>0</v>
      </c>
      <c r="L92" s="213" t="n">
        <f aca="false">L93+L108+L126</f>
        <v>0</v>
      </c>
      <c r="N92" s="169" t="n">
        <f aca="false">E92+H92</f>
        <v>1</v>
      </c>
      <c r="O92" s="170" t="e">
        <f aca="false">F92+#REF!+#REF!+#REF!+I92-C92</f>
        <v>#REF!</v>
      </c>
      <c r="Q92" s="171"/>
    </row>
    <row r="93" s="192" customFormat="true" ht="25.5" hidden="true" customHeight="false" outlineLevel="0" collapsed="false">
      <c r="A93" s="183" t="s">
        <v>193</v>
      </c>
      <c r="B93" s="184" t="s">
        <v>194</v>
      </c>
      <c r="C93" s="185" t="n">
        <f aca="false">'Planilha orçamentária '!Q96</f>
        <v>4095.122262</v>
      </c>
      <c r="D93" s="186"/>
      <c r="E93" s="217"/>
      <c r="F93" s="188" t="n">
        <f aca="false">E93*C93</f>
        <v>0</v>
      </c>
      <c r="G93" s="189"/>
      <c r="H93" s="187" t="n">
        <v>1</v>
      </c>
      <c r="I93" s="188" t="n">
        <f aca="false">H93*C93</f>
        <v>4095.122262</v>
      </c>
      <c r="J93" s="190"/>
      <c r="K93" s="187"/>
      <c r="L93" s="209"/>
      <c r="N93" s="181" t="n">
        <f aca="false">E93+H93</f>
        <v>1</v>
      </c>
      <c r="O93" s="193" t="e">
        <f aca="false">F93+#REF!+#REF!+#REF!+I93-C93</f>
        <v>#REF!</v>
      </c>
      <c r="Q93" s="194"/>
    </row>
    <row r="94" s="192" customFormat="true" ht="25.5" hidden="true" customHeight="false" outlineLevel="0" collapsed="false">
      <c r="A94" s="183" t="s">
        <v>195</v>
      </c>
      <c r="B94" s="184" t="s">
        <v>196</v>
      </c>
      <c r="C94" s="185" t="n">
        <f aca="false">'Planilha orçamentária '!Q97</f>
        <v>874.33519464</v>
      </c>
      <c r="D94" s="186"/>
      <c r="E94" s="187"/>
      <c r="F94" s="188" t="n">
        <f aca="false">E94*C94</f>
        <v>0</v>
      </c>
      <c r="G94" s="189"/>
      <c r="H94" s="187" t="n">
        <v>1</v>
      </c>
      <c r="I94" s="188" t="n">
        <f aca="false">H94*C94</f>
        <v>874.33519464</v>
      </c>
      <c r="J94" s="190"/>
      <c r="K94" s="187"/>
      <c r="L94" s="191"/>
      <c r="N94" s="181" t="n">
        <f aca="false">E94+H94</f>
        <v>1</v>
      </c>
      <c r="O94" s="193" t="e">
        <f aca="false">F94+#REF!+#REF!+#REF!+I94-C94</f>
        <v>#REF!</v>
      </c>
      <c r="Q94" s="194"/>
    </row>
    <row r="95" s="192" customFormat="true" ht="12.75" hidden="true" customHeight="false" outlineLevel="0" collapsed="false">
      <c r="A95" s="183" t="s">
        <v>197</v>
      </c>
      <c r="B95" s="184" t="s">
        <v>198</v>
      </c>
      <c r="C95" s="185" t="n">
        <f aca="false">'Planilha orçamentária '!Q98</f>
        <v>465.3548025</v>
      </c>
      <c r="D95" s="186"/>
      <c r="E95" s="187"/>
      <c r="F95" s="188" t="n">
        <f aca="false">E95*C95</f>
        <v>0</v>
      </c>
      <c r="G95" s="189"/>
      <c r="H95" s="187" t="n">
        <v>1</v>
      </c>
      <c r="I95" s="188" t="n">
        <f aca="false">H95*C95</f>
        <v>465.3548025</v>
      </c>
      <c r="J95" s="190"/>
      <c r="K95" s="187"/>
      <c r="L95" s="191"/>
      <c r="N95" s="181" t="n">
        <f aca="false">E95+H95</f>
        <v>1</v>
      </c>
      <c r="O95" s="193" t="e">
        <f aca="false">F95+#REF!+#REF!+#REF!+I95-C95</f>
        <v>#REF!</v>
      </c>
      <c r="Q95" s="194"/>
    </row>
    <row r="96" s="192" customFormat="true" ht="38.25" hidden="true" customHeight="false" outlineLevel="0" collapsed="false">
      <c r="A96" s="183" t="s">
        <v>199</v>
      </c>
      <c r="B96" s="184" t="s">
        <v>200</v>
      </c>
      <c r="C96" s="185" t="n">
        <f aca="false">'Planilha orçamentária '!Q99</f>
        <v>657.32022</v>
      </c>
      <c r="D96" s="186"/>
      <c r="E96" s="187"/>
      <c r="F96" s="188" t="n">
        <f aca="false">E96*C96</f>
        <v>0</v>
      </c>
      <c r="G96" s="189"/>
      <c r="H96" s="187" t="n">
        <v>1</v>
      </c>
      <c r="I96" s="188" t="n">
        <f aca="false">H96*C96</f>
        <v>657.32022</v>
      </c>
      <c r="J96" s="190"/>
      <c r="K96" s="187"/>
      <c r="L96" s="191"/>
      <c r="N96" s="181" t="n">
        <f aca="false">E96+H96</f>
        <v>1</v>
      </c>
      <c r="O96" s="193" t="e">
        <f aca="false">F96+#REF!+#REF!+#REF!+I96-C96</f>
        <v>#REF!</v>
      </c>
      <c r="Q96" s="194"/>
    </row>
    <row r="97" s="192" customFormat="true" ht="25.5" hidden="true" customHeight="false" outlineLevel="0" collapsed="false">
      <c r="A97" s="183" t="s">
        <v>201</v>
      </c>
      <c r="B97" s="184" t="s">
        <v>202</v>
      </c>
      <c r="C97" s="185" t="n">
        <f aca="false">'Planilha orçamentária '!Q100</f>
        <v>7346.3748</v>
      </c>
      <c r="D97" s="186"/>
      <c r="E97" s="187"/>
      <c r="F97" s="188" t="n">
        <f aca="false">E97*C97</f>
        <v>0</v>
      </c>
      <c r="G97" s="189"/>
      <c r="H97" s="187" t="n">
        <v>1</v>
      </c>
      <c r="I97" s="188" t="n">
        <f aca="false">H97*C97</f>
        <v>7346.3748</v>
      </c>
      <c r="J97" s="190"/>
      <c r="K97" s="187"/>
      <c r="L97" s="191"/>
      <c r="N97" s="181" t="n">
        <f aca="false">E97+H97</f>
        <v>1</v>
      </c>
      <c r="O97" s="193" t="e">
        <f aca="false">F97+#REF!+#REF!+#REF!+I97-C97</f>
        <v>#REF!</v>
      </c>
      <c r="Q97" s="194"/>
    </row>
    <row r="98" customFormat="false" ht="25.5" hidden="false" customHeight="false" outlineLevel="0" collapsed="false">
      <c r="A98" s="172" t="s">
        <v>203</v>
      </c>
      <c r="B98" s="173" t="s">
        <v>204</v>
      </c>
      <c r="C98" s="174" t="n">
        <f aca="false">'Planilha orçamentária '!F101</f>
        <v>6847.2968271</v>
      </c>
      <c r="D98" s="175"/>
      <c r="E98" s="207" t="n">
        <f aca="false">F98/C98</f>
        <v>0</v>
      </c>
      <c r="F98" s="208" t="n">
        <f aca="false">SUM(F99:F112)</f>
        <v>0</v>
      </c>
      <c r="G98" s="204"/>
      <c r="H98" s="205" t="n">
        <f aca="false">I98/C98</f>
        <v>1</v>
      </c>
      <c r="I98" s="214" t="n">
        <f aca="false">SUM(I99:I112)</f>
        <v>6847.2968271</v>
      </c>
      <c r="J98" s="206"/>
      <c r="K98" s="205"/>
      <c r="L98" s="215"/>
      <c r="N98" s="181" t="n">
        <f aca="false">E98+H98</f>
        <v>1</v>
      </c>
      <c r="O98" s="112" t="e">
        <f aca="false">F98+#REF!+#REF!+#REF!+I98-C98</f>
        <v>#REF!</v>
      </c>
      <c r="Q98" s="142"/>
    </row>
    <row r="99" s="210" customFormat="true" ht="25.5" hidden="true" customHeight="false" outlineLevel="0" collapsed="false">
      <c r="A99" s="183" t="s">
        <v>205</v>
      </c>
      <c r="B99" s="184" t="s">
        <v>206</v>
      </c>
      <c r="C99" s="185" t="n">
        <f aca="false">'Planilha orçamentária '!Q102</f>
        <v>482.207742</v>
      </c>
      <c r="D99" s="186"/>
      <c r="E99" s="187"/>
      <c r="F99" s="188" t="n">
        <f aca="false">E99*C99</f>
        <v>0</v>
      </c>
      <c r="G99" s="189"/>
      <c r="H99" s="187" t="n">
        <v>1</v>
      </c>
      <c r="I99" s="188" t="n">
        <f aca="false">H99*C99</f>
        <v>482.207742</v>
      </c>
      <c r="J99" s="190"/>
      <c r="K99" s="187"/>
      <c r="L99" s="191"/>
      <c r="N99" s="181" t="n">
        <f aca="false">E99+H99</f>
        <v>1</v>
      </c>
      <c r="O99" s="193" t="e">
        <f aca="false">F99+#REF!+#REF!+#REF!+I99-C99</f>
        <v>#REF!</v>
      </c>
      <c r="Q99" s="211"/>
    </row>
    <row r="100" s="192" customFormat="true" ht="12.75" hidden="true" customHeight="false" outlineLevel="0" collapsed="false">
      <c r="A100" s="183" t="s">
        <v>207</v>
      </c>
      <c r="B100" s="184" t="s">
        <v>153</v>
      </c>
      <c r="C100" s="185" t="n">
        <f aca="false">'Planilha orçamentária '!Q103</f>
        <v>1458.4913019</v>
      </c>
      <c r="D100" s="186"/>
      <c r="E100" s="187"/>
      <c r="F100" s="188" t="n">
        <f aca="false">E100*C100</f>
        <v>0</v>
      </c>
      <c r="G100" s="189"/>
      <c r="H100" s="187" t="n">
        <v>1</v>
      </c>
      <c r="I100" s="188" t="n">
        <f aca="false">H100*C100</f>
        <v>1458.4913019</v>
      </c>
      <c r="J100" s="190"/>
      <c r="K100" s="187"/>
      <c r="L100" s="191"/>
      <c r="N100" s="181" t="n">
        <f aca="false">E100+H100</f>
        <v>1</v>
      </c>
      <c r="O100" s="193" t="e">
        <f aca="false">F100+#REF!+#REF!+#REF!+I100-C100</f>
        <v>#REF!</v>
      </c>
      <c r="Q100" s="194"/>
    </row>
    <row r="101" s="192" customFormat="true" ht="25.5" hidden="true" customHeight="false" outlineLevel="0" collapsed="false">
      <c r="A101" s="183" t="s">
        <v>208</v>
      </c>
      <c r="B101" s="184" t="s">
        <v>209</v>
      </c>
      <c r="C101" s="185" t="n">
        <f aca="false">'Planilha orçamentária '!Q104</f>
        <v>255.270468</v>
      </c>
      <c r="D101" s="186"/>
      <c r="E101" s="187"/>
      <c r="F101" s="188" t="n">
        <f aca="false">E101*C101</f>
        <v>0</v>
      </c>
      <c r="G101" s="189"/>
      <c r="H101" s="187" t="n">
        <v>1</v>
      </c>
      <c r="I101" s="188" t="n">
        <f aca="false">H101*C101</f>
        <v>255.270468</v>
      </c>
      <c r="J101" s="190"/>
      <c r="K101" s="187"/>
      <c r="L101" s="191"/>
      <c r="N101" s="181" t="n">
        <f aca="false">E101+H101</f>
        <v>1</v>
      </c>
      <c r="O101" s="193" t="e">
        <f aca="false">F101+#REF!+#REF!+#REF!+I101-C101</f>
        <v>#REF!</v>
      </c>
      <c r="Q101" s="194"/>
    </row>
    <row r="102" s="192" customFormat="true" ht="25.5" hidden="true" customHeight="false" outlineLevel="0" collapsed="false">
      <c r="A102" s="183" t="s">
        <v>210</v>
      </c>
      <c r="B102" s="184" t="s">
        <v>211</v>
      </c>
      <c r="C102" s="185" t="n">
        <f aca="false">'Planilha orçamentária '!Q105</f>
        <v>1135.625046</v>
      </c>
      <c r="D102" s="186"/>
      <c r="E102" s="187"/>
      <c r="F102" s="188" t="n">
        <f aca="false">E102*C102</f>
        <v>0</v>
      </c>
      <c r="G102" s="189"/>
      <c r="H102" s="187" t="n">
        <v>1</v>
      </c>
      <c r="I102" s="188" t="n">
        <f aca="false">H102*C102</f>
        <v>1135.625046</v>
      </c>
      <c r="J102" s="190"/>
      <c r="K102" s="187"/>
      <c r="L102" s="191"/>
      <c r="N102" s="181" t="n">
        <f aca="false">E102+H102</f>
        <v>1</v>
      </c>
      <c r="O102" s="193" t="e">
        <f aca="false">F102+#REF!+#REF!+#REF!+I102-C102</f>
        <v>#REF!</v>
      </c>
      <c r="Q102" s="194"/>
    </row>
    <row r="103" s="192" customFormat="true" ht="38.25" hidden="true" customHeight="false" outlineLevel="0" collapsed="false">
      <c r="A103" s="183" t="s">
        <v>212</v>
      </c>
      <c r="B103" s="184" t="s">
        <v>213</v>
      </c>
      <c r="C103" s="185" t="n">
        <f aca="false">'Planilha orçamentária '!Q106</f>
        <v>226.183863</v>
      </c>
      <c r="D103" s="186"/>
      <c r="E103" s="187"/>
      <c r="F103" s="188" t="n">
        <f aca="false">E103*C103</f>
        <v>0</v>
      </c>
      <c r="G103" s="189"/>
      <c r="H103" s="187" t="n">
        <v>1</v>
      </c>
      <c r="I103" s="188" t="n">
        <f aca="false">H103*C103</f>
        <v>226.183863</v>
      </c>
      <c r="J103" s="190"/>
      <c r="K103" s="187"/>
      <c r="L103" s="191"/>
      <c r="N103" s="181" t="n">
        <f aca="false">E103+H103</f>
        <v>1</v>
      </c>
      <c r="O103" s="193" t="e">
        <f aca="false">F103+#REF!+#REF!+#REF!+I103-C103</f>
        <v>#REF!</v>
      </c>
      <c r="Q103" s="194"/>
    </row>
    <row r="104" s="192" customFormat="true" ht="25.5" hidden="true" customHeight="false" outlineLevel="0" collapsed="false">
      <c r="A104" s="183" t="s">
        <v>214</v>
      </c>
      <c r="B104" s="184" t="s">
        <v>75</v>
      </c>
      <c r="C104" s="185" t="n">
        <f aca="false">'Planilha orçamentária '!Q107</f>
        <v>68.67156</v>
      </c>
      <c r="D104" s="186"/>
      <c r="E104" s="187"/>
      <c r="F104" s="188" t="n">
        <f aca="false">E104*C104</f>
        <v>0</v>
      </c>
      <c r="G104" s="189"/>
      <c r="H104" s="187" t="n">
        <v>1</v>
      </c>
      <c r="I104" s="188" t="n">
        <f aca="false">H104*C104</f>
        <v>68.67156</v>
      </c>
      <c r="J104" s="190"/>
      <c r="K104" s="187"/>
      <c r="L104" s="191"/>
      <c r="N104" s="181" t="n">
        <f aca="false">E104+H104</f>
        <v>1</v>
      </c>
      <c r="O104" s="193" t="e">
        <f aca="false">F104+#REF!+#REF!+#REF!+I104-C104</f>
        <v>#REF!</v>
      </c>
      <c r="Q104" s="194"/>
    </row>
    <row r="105" s="192" customFormat="true" ht="25.5" hidden="true" customHeight="false" outlineLevel="0" collapsed="false">
      <c r="A105" s="183" t="s">
        <v>215</v>
      </c>
      <c r="B105" s="184" t="s">
        <v>77</v>
      </c>
      <c r="C105" s="185" t="n">
        <f aca="false">'Planilha orçamentária '!Q108</f>
        <v>176.779863</v>
      </c>
      <c r="D105" s="186"/>
      <c r="E105" s="187"/>
      <c r="F105" s="188" t="n">
        <f aca="false">E105*C105</f>
        <v>0</v>
      </c>
      <c r="G105" s="189"/>
      <c r="H105" s="187" t="n">
        <v>1</v>
      </c>
      <c r="I105" s="188" t="n">
        <f aca="false">H105*C105</f>
        <v>176.779863</v>
      </c>
      <c r="J105" s="190"/>
      <c r="K105" s="187"/>
      <c r="L105" s="191"/>
      <c r="N105" s="181" t="n">
        <f aca="false">E105+H105</f>
        <v>1</v>
      </c>
      <c r="O105" s="193" t="e">
        <f aca="false">F105+#REF!+#REF!+#REF!+I105-C105</f>
        <v>#REF!</v>
      </c>
      <c r="Q105" s="194"/>
    </row>
    <row r="106" s="192" customFormat="true" ht="12.75" hidden="true" customHeight="false" outlineLevel="0" collapsed="false">
      <c r="A106" s="183" t="s">
        <v>216</v>
      </c>
      <c r="B106" s="184" t="s">
        <v>217</v>
      </c>
      <c r="C106" s="185" t="n">
        <f aca="false">'Planilha orçamentária '!Q109</f>
        <v>376.717851</v>
      </c>
      <c r="D106" s="186"/>
      <c r="E106" s="187"/>
      <c r="F106" s="188" t="n">
        <f aca="false">E106*C106</f>
        <v>0</v>
      </c>
      <c r="G106" s="189"/>
      <c r="H106" s="187" t="n">
        <v>1</v>
      </c>
      <c r="I106" s="188" t="n">
        <f aca="false">H106*C106</f>
        <v>376.717851</v>
      </c>
      <c r="J106" s="190"/>
      <c r="K106" s="187"/>
      <c r="L106" s="191"/>
      <c r="N106" s="181" t="n">
        <f aca="false">E106+H106</f>
        <v>1</v>
      </c>
      <c r="O106" s="193" t="e">
        <f aca="false">F106+#REF!+#REF!+#REF!+I106-C106</f>
        <v>#REF!</v>
      </c>
      <c r="Q106" s="194"/>
    </row>
    <row r="107" s="210" customFormat="true" ht="38.25" hidden="true" customHeight="false" outlineLevel="0" collapsed="false">
      <c r="A107" s="183" t="s">
        <v>218</v>
      </c>
      <c r="B107" s="184" t="s">
        <v>81</v>
      </c>
      <c r="C107" s="185" t="n">
        <f aca="false">'Planilha orçamentária '!Q110</f>
        <v>221.82396</v>
      </c>
      <c r="D107" s="186"/>
      <c r="E107" s="187"/>
      <c r="F107" s="188" t="n">
        <f aca="false">E107*C107</f>
        <v>0</v>
      </c>
      <c r="G107" s="189"/>
      <c r="H107" s="187" t="n">
        <v>1</v>
      </c>
      <c r="I107" s="188" t="n">
        <f aca="false">H107*C107</f>
        <v>221.82396</v>
      </c>
      <c r="J107" s="190"/>
      <c r="K107" s="187"/>
      <c r="L107" s="191"/>
      <c r="N107" s="181" t="n">
        <f aca="false">E107+H107</f>
        <v>1</v>
      </c>
      <c r="O107" s="193" t="e">
        <f aca="false">F107+#REF!+#REF!+#REF!+I107-C107</f>
        <v>#REF!</v>
      </c>
      <c r="Q107" s="211"/>
    </row>
    <row r="108" s="192" customFormat="true" ht="38.25" hidden="true" customHeight="false" outlineLevel="0" collapsed="false">
      <c r="A108" s="183" t="s">
        <v>219</v>
      </c>
      <c r="B108" s="184" t="s">
        <v>220</v>
      </c>
      <c r="C108" s="185" t="n">
        <f aca="false">'Planilha orçamentária '!Q111</f>
        <v>95.572038</v>
      </c>
      <c r="D108" s="186"/>
      <c r="E108" s="187"/>
      <c r="F108" s="188" t="n">
        <f aca="false">E108*C108</f>
        <v>0</v>
      </c>
      <c r="G108" s="189"/>
      <c r="H108" s="187" t="n">
        <v>1</v>
      </c>
      <c r="I108" s="188" t="n">
        <f aca="false">H108*C108</f>
        <v>95.572038</v>
      </c>
      <c r="J108" s="190"/>
      <c r="K108" s="187"/>
      <c r="L108" s="219" t="n">
        <f aca="false">L109+L117</f>
        <v>0</v>
      </c>
      <c r="N108" s="181" t="n">
        <f aca="false">E108+H108</f>
        <v>1</v>
      </c>
      <c r="O108" s="193" t="e">
        <f aca="false">F108+#REF!+#REF!+#REF!+I108-C108</f>
        <v>#REF!</v>
      </c>
      <c r="Q108" s="194"/>
    </row>
    <row r="109" s="192" customFormat="true" ht="12.75" hidden="true" customHeight="false" outlineLevel="0" collapsed="false">
      <c r="A109" s="183" t="s">
        <v>221</v>
      </c>
      <c r="B109" s="184" t="s">
        <v>222</v>
      </c>
      <c r="C109" s="185" t="n">
        <f aca="false">'Planilha orçamentária '!Q112</f>
        <v>384.832458</v>
      </c>
      <c r="D109" s="186"/>
      <c r="E109" s="187"/>
      <c r="F109" s="188" t="n">
        <f aca="false">E109*C109</f>
        <v>0</v>
      </c>
      <c r="G109" s="189"/>
      <c r="H109" s="187" t="n">
        <v>1</v>
      </c>
      <c r="I109" s="188" t="n">
        <f aca="false">H109*C109</f>
        <v>384.832458</v>
      </c>
      <c r="J109" s="190"/>
      <c r="K109" s="187"/>
      <c r="L109" s="209"/>
      <c r="N109" s="181" t="n">
        <f aca="false">E109+H109</f>
        <v>1</v>
      </c>
      <c r="O109" s="193" t="e">
        <f aca="false">F109+#REF!+#REF!+#REF!+I109-C109</f>
        <v>#REF!</v>
      </c>
      <c r="Q109" s="194"/>
    </row>
    <row r="110" s="192" customFormat="true" ht="12.75" hidden="true" customHeight="false" outlineLevel="0" collapsed="false">
      <c r="A110" s="183" t="s">
        <v>223</v>
      </c>
      <c r="B110" s="184" t="s">
        <v>224</v>
      </c>
      <c r="C110" s="185" t="n">
        <f aca="false">'Planilha orçamentária '!Q113</f>
        <v>257.3602572</v>
      </c>
      <c r="D110" s="186"/>
      <c r="E110" s="187"/>
      <c r="F110" s="188" t="n">
        <f aca="false">E110*C110</f>
        <v>0</v>
      </c>
      <c r="G110" s="189"/>
      <c r="H110" s="187" t="n">
        <v>1</v>
      </c>
      <c r="I110" s="188" t="n">
        <f aca="false">H110*C110</f>
        <v>257.3602572</v>
      </c>
      <c r="J110" s="190"/>
      <c r="K110" s="187"/>
      <c r="L110" s="191"/>
      <c r="N110" s="181" t="n">
        <f aca="false">E110+H110</f>
        <v>1</v>
      </c>
      <c r="O110" s="193" t="e">
        <f aca="false">F110+#REF!+#REF!+#REF!+I110-C110</f>
        <v>#REF!</v>
      </c>
      <c r="Q110" s="194"/>
    </row>
    <row r="111" s="192" customFormat="true" ht="25.5" hidden="true" customHeight="false" outlineLevel="0" collapsed="false">
      <c r="A111" s="183" t="s">
        <v>225</v>
      </c>
      <c r="B111" s="184" t="s">
        <v>226</v>
      </c>
      <c r="C111" s="185" t="n">
        <f aca="false">'Planilha orçamentária '!Q114</f>
        <v>1541.15778</v>
      </c>
      <c r="D111" s="186"/>
      <c r="E111" s="187"/>
      <c r="F111" s="188" t="n">
        <f aca="false">E111*C111</f>
        <v>0</v>
      </c>
      <c r="G111" s="189"/>
      <c r="H111" s="187" t="n">
        <v>1</v>
      </c>
      <c r="I111" s="188" t="n">
        <f aca="false">H111*C111</f>
        <v>1541.15778</v>
      </c>
      <c r="J111" s="190"/>
      <c r="K111" s="187"/>
      <c r="L111" s="191"/>
      <c r="N111" s="181" t="n">
        <f aca="false">E111+H111</f>
        <v>1</v>
      </c>
      <c r="O111" s="193" t="e">
        <f aca="false">F111+#REF!+#REF!+#REF!+I111-C111</f>
        <v>#REF!</v>
      </c>
      <c r="Q111" s="194"/>
    </row>
    <row r="112" s="192" customFormat="true" ht="38.25" hidden="true" customHeight="false" outlineLevel="0" collapsed="false">
      <c r="A112" s="183" t="s">
        <v>227</v>
      </c>
      <c r="B112" s="184" t="s">
        <v>228</v>
      </c>
      <c r="C112" s="185" t="n">
        <f aca="false">'Planilha orçamentária '!Q115</f>
        <v>166.602639</v>
      </c>
      <c r="D112" s="186"/>
      <c r="E112" s="187"/>
      <c r="F112" s="188" t="n">
        <f aca="false">E112*C112</f>
        <v>0</v>
      </c>
      <c r="G112" s="189"/>
      <c r="H112" s="187" t="n">
        <v>1</v>
      </c>
      <c r="I112" s="188" t="n">
        <f aca="false">H112*C112</f>
        <v>166.602639</v>
      </c>
      <c r="J112" s="190"/>
      <c r="K112" s="187"/>
      <c r="L112" s="191"/>
      <c r="N112" s="181" t="n">
        <f aca="false">E112+H112</f>
        <v>1</v>
      </c>
      <c r="O112" s="193" t="e">
        <f aca="false">F112+#REF!+#REF!+#REF!+I112-C112</f>
        <v>#REF!</v>
      </c>
      <c r="Q112" s="194"/>
    </row>
    <row r="113" s="202" customFormat="true" ht="12.75" hidden="false" customHeight="false" outlineLevel="0" collapsed="false">
      <c r="A113" s="195" t="s">
        <v>229</v>
      </c>
      <c r="B113" s="196" t="s">
        <v>230</v>
      </c>
      <c r="C113" s="161" t="n">
        <f aca="false">'Planilha orçamentária '!F116</f>
        <v>18702.1954452</v>
      </c>
      <c r="D113" s="162"/>
      <c r="E113" s="199" t="n">
        <f aca="false">F113/C113</f>
        <v>0.251240172201599</v>
      </c>
      <c r="F113" s="198" t="n">
        <f aca="false">SUM(F114:F120)</f>
        <v>4698.7428042</v>
      </c>
      <c r="G113" s="165"/>
      <c r="H113" s="199" t="n">
        <f aca="false">I113/C113</f>
        <v>0.748759827798401</v>
      </c>
      <c r="I113" s="198" t="n">
        <f aca="false">SUM(I114:I120)</f>
        <v>14003.452641</v>
      </c>
      <c r="J113" s="200"/>
      <c r="K113" s="199"/>
      <c r="L113" s="201"/>
      <c r="N113" s="169" t="n">
        <f aca="false">E113+H113</f>
        <v>1</v>
      </c>
      <c r="O113" s="170" t="e">
        <f aca="false">F113+#REF!+#REF!+#REF!+I113-C113</f>
        <v>#REF!</v>
      </c>
      <c r="Q113" s="203"/>
    </row>
    <row r="114" s="192" customFormat="true" ht="38.25" hidden="true" customHeight="false" outlineLevel="0" collapsed="false">
      <c r="A114" s="183" t="s">
        <v>231</v>
      </c>
      <c r="B114" s="184" t="s">
        <v>232</v>
      </c>
      <c r="C114" s="185" t="n">
        <f aca="false">'Planilha orçamentária '!Q117</f>
        <v>2101.003908</v>
      </c>
      <c r="D114" s="186"/>
      <c r="E114" s="187" t="n">
        <v>1</v>
      </c>
      <c r="F114" s="188" t="n">
        <f aca="false">E114*C114</f>
        <v>2101.003908</v>
      </c>
      <c r="G114" s="189"/>
      <c r="H114" s="187"/>
      <c r="I114" s="188" t="n">
        <f aca="false">H114*C114</f>
        <v>0</v>
      </c>
      <c r="J114" s="190"/>
      <c r="K114" s="187"/>
      <c r="L114" s="191"/>
      <c r="N114" s="181" t="n">
        <f aca="false">E114+H114</f>
        <v>1</v>
      </c>
      <c r="O114" s="193" t="e">
        <f aca="false">F114+#REF!+#REF!+#REF!+I114-C114</f>
        <v>#REF!</v>
      </c>
      <c r="Q114" s="194"/>
    </row>
    <row r="115" s="192" customFormat="true" ht="12.75" hidden="true" customHeight="false" outlineLevel="0" collapsed="false">
      <c r="A115" s="183" t="s">
        <v>233</v>
      </c>
      <c r="B115" s="184" t="s">
        <v>234</v>
      </c>
      <c r="C115" s="185" t="n">
        <f aca="false">'Planilha orçamentária '!Q118</f>
        <v>989.500365</v>
      </c>
      <c r="D115" s="186"/>
      <c r="E115" s="187"/>
      <c r="F115" s="188" t="n">
        <f aca="false">E115*C115</f>
        <v>0</v>
      </c>
      <c r="G115" s="189"/>
      <c r="H115" s="187" t="n">
        <v>1</v>
      </c>
      <c r="I115" s="188" t="n">
        <f aca="false">H115*C115</f>
        <v>989.500365</v>
      </c>
      <c r="J115" s="190"/>
      <c r="K115" s="187"/>
      <c r="L115" s="191"/>
      <c r="N115" s="181" t="n">
        <f aca="false">E115+H115</f>
        <v>1</v>
      </c>
      <c r="O115" s="193" t="e">
        <f aca="false">F115+#REF!+#REF!+#REF!+I115-C115</f>
        <v>#REF!</v>
      </c>
      <c r="Q115" s="194"/>
    </row>
    <row r="116" s="192" customFormat="true" ht="25.5" hidden="true" customHeight="false" outlineLevel="0" collapsed="false">
      <c r="A116" s="183" t="s">
        <v>235</v>
      </c>
      <c r="B116" s="184" t="s">
        <v>155</v>
      </c>
      <c r="C116" s="185" t="n">
        <f aca="false">'Planilha orçamentária '!Q119</f>
        <v>502.142256</v>
      </c>
      <c r="D116" s="186"/>
      <c r="E116" s="187" t="n">
        <v>1</v>
      </c>
      <c r="F116" s="188" t="n">
        <f aca="false">E116*C116</f>
        <v>502.142256</v>
      </c>
      <c r="G116" s="189"/>
      <c r="H116" s="187"/>
      <c r="I116" s="188" t="n">
        <f aca="false">H116*C116</f>
        <v>0</v>
      </c>
      <c r="J116" s="190"/>
      <c r="K116" s="187"/>
      <c r="L116" s="191"/>
      <c r="N116" s="181" t="n">
        <f aca="false">E116+H116</f>
        <v>1</v>
      </c>
      <c r="O116" s="193" t="e">
        <f aca="false">F116+#REF!+#REF!+#REF!+I116-C116</f>
        <v>#REF!</v>
      </c>
      <c r="Q116" s="194"/>
    </row>
    <row r="117" s="192" customFormat="true" ht="38.25" hidden="true" customHeight="false" outlineLevel="0" collapsed="false">
      <c r="A117" s="183" t="s">
        <v>236</v>
      </c>
      <c r="B117" s="184" t="s">
        <v>147</v>
      </c>
      <c r="C117" s="185" t="n">
        <f aca="false">'Planilha orçamentária '!Q120</f>
        <v>112.085325</v>
      </c>
      <c r="D117" s="186"/>
      <c r="E117" s="187" t="n">
        <v>1</v>
      </c>
      <c r="F117" s="188" t="n">
        <f aca="false">E117*C117</f>
        <v>112.085325</v>
      </c>
      <c r="G117" s="189"/>
      <c r="H117" s="187"/>
      <c r="I117" s="188" t="n">
        <f aca="false">H117*C117</f>
        <v>0</v>
      </c>
      <c r="J117" s="190"/>
      <c r="K117" s="187"/>
      <c r="L117" s="209"/>
      <c r="N117" s="181" t="n">
        <f aca="false">E117+H117</f>
        <v>1</v>
      </c>
      <c r="O117" s="193" t="e">
        <f aca="false">F117+#REF!+#REF!+#REF!+I117-C117</f>
        <v>#REF!</v>
      </c>
      <c r="Q117" s="194"/>
    </row>
    <row r="118" s="192" customFormat="true" ht="12.75" hidden="true" customHeight="false" outlineLevel="0" collapsed="false">
      <c r="A118" s="183" t="s">
        <v>237</v>
      </c>
      <c r="B118" s="184" t="s">
        <v>73</v>
      </c>
      <c r="C118" s="185" t="n">
        <f aca="false">'Planilha orçamentária '!Q121</f>
        <v>1271.0562312</v>
      </c>
      <c r="D118" s="186"/>
      <c r="E118" s="187" t="n">
        <v>1</v>
      </c>
      <c r="F118" s="188" t="n">
        <f aca="false">E118*C118</f>
        <v>1271.0562312</v>
      </c>
      <c r="G118" s="189"/>
      <c r="H118" s="187"/>
      <c r="I118" s="188" t="n">
        <f aca="false">H118*C118</f>
        <v>0</v>
      </c>
      <c r="J118" s="190"/>
      <c r="K118" s="187"/>
      <c r="L118" s="191"/>
      <c r="N118" s="181" t="n">
        <f aca="false">E118+H118</f>
        <v>1</v>
      </c>
      <c r="O118" s="193" t="e">
        <f aca="false">F118+#REF!+#REF!+#REF!+I118-C118</f>
        <v>#REF!</v>
      </c>
      <c r="Q118" s="194"/>
    </row>
    <row r="119" s="192" customFormat="true" ht="25.5" hidden="true" customHeight="false" outlineLevel="0" collapsed="false">
      <c r="A119" s="183" t="s">
        <v>238</v>
      </c>
      <c r="B119" s="184" t="s">
        <v>239</v>
      </c>
      <c r="C119" s="185" t="n">
        <f aca="false">'Planilha orçamentária '!Q122</f>
        <v>712.455084</v>
      </c>
      <c r="D119" s="186"/>
      <c r="E119" s="187" t="n">
        <v>1</v>
      </c>
      <c r="F119" s="188" t="n">
        <f aca="false">E119*C119</f>
        <v>712.455084</v>
      </c>
      <c r="G119" s="189"/>
      <c r="H119" s="187"/>
      <c r="I119" s="188" t="n">
        <f aca="false">H119*C119</f>
        <v>0</v>
      </c>
      <c r="J119" s="190"/>
      <c r="K119" s="187"/>
      <c r="L119" s="191"/>
      <c r="N119" s="181" t="n">
        <f aca="false">E119+H119</f>
        <v>1</v>
      </c>
      <c r="O119" s="193" t="e">
        <f aca="false">F119+#REF!+#REF!+#REF!+I119-C119</f>
        <v>#REF!</v>
      </c>
      <c r="Q119" s="194"/>
    </row>
    <row r="120" s="192" customFormat="true" ht="89.25" hidden="true" customHeight="false" outlineLevel="0" collapsed="false">
      <c r="A120" s="183" t="s">
        <v>240</v>
      </c>
      <c r="B120" s="184" t="s">
        <v>241</v>
      </c>
      <c r="C120" s="185" t="n">
        <f aca="false">'Planilha orçamentária '!Q123</f>
        <v>13013.952276</v>
      </c>
      <c r="D120" s="186"/>
      <c r="E120" s="187"/>
      <c r="F120" s="188" t="n">
        <f aca="false">E120*C120</f>
        <v>0</v>
      </c>
      <c r="G120" s="189"/>
      <c r="H120" s="187" t="n">
        <v>1</v>
      </c>
      <c r="I120" s="188" t="n">
        <f aca="false">H120*C120</f>
        <v>13013.952276</v>
      </c>
      <c r="J120" s="190"/>
      <c r="K120" s="187"/>
      <c r="L120" s="191"/>
      <c r="N120" s="181" t="n">
        <f aca="false">E120+H120</f>
        <v>1</v>
      </c>
      <c r="O120" s="193" t="e">
        <f aca="false">F120+#REF!+#REF!+#REF!+I120-C120</f>
        <v>#REF!</v>
      </c>
      <c r="Q120" s="194"/>
    </row>
    <row r="121" customFormat="false" ht="25.5" hidden="false" customHeight="false" outlineLevel="0" collapsed="false">
      <c r="A121" s="172" t="s">
        <v>242</v>
      </c>
      <c r="B121" s="173" t="s">
        <v>243</v>
      </c>
      <c r="C121" s="174" t="n">
        <f aca="false">'Planilha orçamentária '!F124</f>
        <v>3921.232533</v>
      </c>
      <c r="D121" s="175"/>
      <c r="E121" s="207" t="n">
        <f aca="false">F121/C121</f>
        <v>0</v>
      </c>
      <c r="F121" s="208" t="n">
        <f aca="false">SUM(F122:F132)</f>
        <v>0</v>
      </c>
      <c r="G121" s="204"/>
      <c r="H121" s="205" t="n">
        <f aca="false">I121/C121</f>
        <v>1</v>
      </c>
      <c r="I121" s="214" t="n">
        <f aca="false">SUM(I122:I132)</f>
        <v>3921.232533</v>
      </c>
      <c r="J121" s="206"/>
      <c r="K121" s="205"/>
      <c r="L121" s="215"/>
      <c r="N121" s="181" t="n">
        <f aca="false">E121+H121</f>
        <v>1</v>
      </c>
      <c r="O121" s="112" t="e">
        <f aca="false">F121+#REF!+#REF!+#REF!+I121-C121</f>
        <v>#REF!</v>
      </c>
      <c r="Q121" s="142"/>
    </row>
    <row r="122" s="192" customFormat="true" ht="38.25" hidden="true" customHeight="false" outlineLevel="0" collapsed="false">
      <c r="A122" s="183" t="s">
        <v>244</v>
      </c>
      <c r="B122" s="184" t="s">
        <v>245</v>
      </c>
      <c r="C122" s="185" t="n">
        <f aca="false">'Planilha orçamentária '!Q125</f>
        <v>92.75601</v>
      </c>
      <c r="D122" s="186"/>
      <c r="E122" s="187"/>
      <c r="F122" s="188" t="n">
        <f aca="false">E122*C122</f>
        <v>0</v>
      </c>
      <c r="G122" s="189"/>
      <c r="H122" s="187" t="n">
        <v>1</v>
      </c>
      <c r="I122" s="188" t="n">
        <f aca="false">H122*C122</f>
        <v>92.75601</v>
      </c>
      <c r="J122" s="190"/>
      <c r="K122" s="187"/>
      <c r="L122" s="191"/>
      <c r="N122" s="229" t="e">
        <f aca="false">E122+#REF!+#REF!+#REF!+H122+K122</f>
        <v>#REF!</v>
      </c>
      <c r="O122" s="193" t="e">
        <f aca="false">F122+#REF!+#REF!+#REF!+I122-C122</f>
        <v>#REF!</v>
      </c>
      <c r="Q122" s="194"/>
    </row>
    <row r="123" s="192" customFormat="true" ht="38.25" hidden="true" customHeight="false" outlineLevel="0" collapsed="false">
      <c r="A123" s="183" t="s">
        <v>246</v>
      </c>
      <c r="B123" s="184" t="s">
        <v>247</v>
      </c>
      <c r="C123" s="185" t="n">
        <f aca="false">'Planilha orçamentária '!Q126</f>
        <v>117.58152</v>
      </c>
      <c r="D123" s="186"/>
      <c r="E123" s="187"/>
      <c r="F123" s="188" t="n">
        <f aca="false">E123*C123</f>
        <v>0</v>
      </c>
      <c r="G123" s="189"/>
      <c r="H123" s="187" t="n">
        <v>1</v>
      </c>
      <c r="I123" s="188" t="n">
        <f aca="false">H123*C123</f>
        <v>117.58152</v>
      </c>
      <c r="J123" s="190"/>
      <c r="K123" s="187"/>
      <c r="L123" s="191"/>
      <c r="N123" s="229" t="e">
        <f aca="false">E123+#REF!+#REF!+#REF!+H123+K123</f>
        <v>#REF!</v>
      </c>
      <c r="O123" s="193" t="e">
        <f aca="false">F123+#REF!+#REF!+#REF!+I123-C123</f>
        <v>#REF!</v>
      </c>
      <c r="Q123" s="194"/>
    </row>
    <row r="124" s="210" customFormat="true" ht="38.25" hidden="true" customHeight="false" outlineLevel="0" collapsed="false">
      <c r="A124" s="183" t="s">
        <v>248</v>
      </c>
      <c r="B124" s="184" t="s">
        <v>249</v>
      </c>
      <c r="C124" s="185" t="n">
        <f aca="false">'Planilha orçamentária '!Q127</f>
        <v>463.1625</v>
      </c>
      <c r="D124" s="186"/>
      <c r="E124" s="187"/>
      <c r="F124" s="188" t="n">
        <f aca="false">E124*C124</f>
        <v>0</v>
      </c>
      <c r="G124" s="189"/>
      <c r="H124" s="187" t="n">
        <v>1</v>
      </c>
      <c r="I124" s="188" t="n">
        <f aca="false">H124*C124</f>
        <v>463.1625</v>
      </c>
      <c r="J124" s="190"/>
      <c r="K124" s="187"/>
      <c r="L124" s="191"/>
      <c r="N124" s="229" t="e">
        <f aca="false">E124+#REF!+#REF!+#REF!+H124+K124</f>
        <v>#REF!</v>
      </c>
      <c r="O124" s="193" t="e">
        <f aca="false">F124+#REF!+#REF!+#REF!+I124-C124</f>
        <v>#REF!</v>
      </c>
      <c r="Q124" s="211"/>
    </row>
    <row r="125" s="192" customFormat="true" ht="38.25" hidden="true" customHeight="false" outlineLevel="0" collapsed="false">
      <c r="A125" s="183" t="s">
        <v>250</v>
      </c>
      <c r="B125" s="184" t="s">
        <v>249</v>
      </c>
      <c r="C125" s="185" t="n">
        <f aca="false">'Planilha orçamentária '!Q128</f>
        <v>463.1625</v>
      </c>
      <c r="D125" s="186"/>
      <c r="E125" s="187"/>
      <c r="F125" s="188" t="n">
        <f aca="false">E125*C125</f>
        <v>0</v>
      </c>
      <c r="G125" s="189"/>
      <c r="H125" s="187" t="n">
        <v>1</v>
      </c>
      <c r="I125" s="188" t="n">
        <f aca="false">H125*C125</f>
        <v>463.1625</v>
      </c>
      <c r="J125" s="190"/>
      <c r="K125" s="187"/>
      <c r="L125" s="191"/>
      <c r="N125" s="229" t="e">
        <f aca="false">E125+#REF!+#REF!+#REF!+H125+K125</f>
        <v>#REF!</v>
      </c>
      <c r="O125" s="193" t="e">
        <f aca="false">F125+#REF!+#REF!+#REF!+I125-C125</f>
        <v>#REF!</v>
      </c>
      <c r="Q125" s="194"/>
    </row>
    <row r="126" s="192" customFormat="true" ht="38.25" hidden="true" customHeight="false" outlineLevel="0" collapsed="false">
      <c r="A126" s="183" t="s">
        <v>251</v>
      </c>
      <c r="B126" s="184" t="s">
        <v>249</v>
      </c>
      <c r="C126" s="185" t="n">
        <f aca="false">'Planilha orçamentária '!Q129</f>
        <v>463.1625</v>
      </c>
      <c r="D126" s="186"/>
      <c r="E126" s="187"/>
      <c r="F126" s="188" t="n">
        <f aca="false">E126*C126</f>
        <v>0</v>
      </c>
      <c r="G126" s="189"/>
      <c r="H126" s="187" t="n">
        <v>1</v>
      </c>
      <c r="I126" s="188" t="n">
        <f aca="false">H126*C126</f>
        <v>463.1625</v>
      </c>
      <c r="J126" s="190"/>
      <c r="K126" s="187"/>
      <c r="L126" s="209"/>
      <c r="N126" s="229" t="e">
        <f aca="false">E126+#REF!+#REF!+#REF!+H126+K126</f>
        <v>#REF!</v>
      </c>
      <c r="O126" s="193" t="e">
        <f aca="false">F126+#REF!+#REF!+#REF!+I126-C126</f>
        <v>#REF!</v>
      </c>
      <c r="Q126" s="194"/>
    </row>
    <row r="127" s="192" customFormat="true" ht="25.5" hidden="true" customHeight="false" outlineLevel="0" collapsed="false">
      <c r="A127" s="183" t="s">
        <v>252</v>
      </c>
      <c r="B127" s="184" t="s">
        <v>253</v>
      </c>
      <c r="C127" s="185" t="n">
        <f aca="false">'Planilha orçamentária '!Q130</f>
        <v>513.30756</v>
      </c>
      <c r="D127" s="186"/>
      <c r="E127" s="187"/>
      <c r="F127" s="188" t="n">
        <f aca="false">E127*C127</f>
        <v>0</v>
      </c>
      <c r="G127" s="189"/>
      <c r="H127" s="187" t="n">
        <v>1</v>
      </c>
      <c r="I127" s="188" t="n">
        <f aca="false">H127*C127</f>
        <v>513.30756</v>
      </c>
      <c r="J127" s="190"/>
      <c r="K127" s="187"/>
      <c r="L127" s="191"/>
      <c r="N127" s="229" t="e">
        <f aca="false">E127+#REF!+#REF!+#REF!+H127+K127</f>
        <v>#REF!</v>
      </c>
      <c r="O127" s="193" t="e">
        <f aca="false">F127+#REF!+#REF!+#REF!+I127-C127</f>
        <v>#REF!</v>
      </c>
      <c r="Q127" s="194"/>
    </row>
    <row r="128" s="192" customFormat="true" ht="38.25" hidden="true" customHeight="false" outlineLevel="0" collapsed="false">
      <c r="A128" s="183" t="s">
        <v>254</v>
      </c>
      <c r="B128" s="184" t="s">
        <v>175</v>
      </c>
      <c r="C128" s="185" t="n">
        <f aca="false">'Planilha orçamentária '!Q131</f>
        <v>636.372924</v>
      </c>
      <c r="D128" s="186"/>
      <c r="E128" s="187"/>
      <c r="F128" s="188" t="n">
        <f aca="false">E128*C128</f>
        <v>0</v>
      </c>
      <c r="G128" s="189"/>
      <c r="H128" s="187" t="n">
        <v>1</v>
      </c>
      <c r="I128" s="188" t="n">
        <f aca="false">H128*C128</f>
        <v>636.372924</v>
      </c>
      <c r="J128" s="190"/>
      <c r="K128" s="187"/>
      <c r="L128" s="191"/>
      <c r="N128" s="229" t="e">
        <f aca="false">E128+#REF!+#REF!+#REF!+H128+K128</f>
        <v>#REF!</v>
      </c>
      <c r="O128" s="193" t="e">
        <f aca="false">F128+#REF!+#REF!+#REF!+I128-C128</f>
        <v>#REF!</v>
      </c>
      <c r="Q128" s="194"/>
    </row>
    <row r="129" s="192" customFormat="true" ht="38.25" hidden="true" customHeight="false" outlineLevel="0" collapsed="false">
      <c r="A129" s="183" t="s">
        <v>255</v>
      </c>
      <c r="B129" s="184" t="s">
        <v>256</v>
      </c>
      <c r="C129" s="185" t="n">
        <f aca="false">'Planilha orçamentária '!Q132</f>
        <v>48.119496</v>
      </c>
      <c r="D129" s="186"/>
      <c r="E129" s="187"/>
      <c r="F129" s="188" t="n">
        <f aca="false">E129*C129</f>
        <v>0</v>
      </c>
      <c r="G129" s="189"/>
      <c r="H129" s="187" t="n">
        <v>1</v>
      </c>
      <c r="I129" s="188" t="n">
        <f aca="false">H129*C129</f>
        <v>48.119496</v>
      </c>
      <c r="J129" s="190"/>
      <c r="K129" s="187"/>
      <c r="L129" s="209"/>
      <c r="N129" s="229" t="e">
        <f aca="false">E129+#REF!+#REF!+#REF!+H129+K129</f>
        <v>#REF!</v>
      </c>
      <c r="O129" s="193" t="e">
        <f aca="false">F129+#REF!+#REF!+#REF!+I129-C129</f>
        <v>#REF!</v>
      </c>
      <c r="Q129" s="194"/>
    </row>
    <row r="130" s="192" customFormat="true" ht="38.25" hidden="true" customHeight="false" outlineLevel="0" collapsed="false">
      <c r="A130" s="183" t="s">
        <v>257</v>
      </c>
      <c r="B130" s="184" t="s">
        <v>258</v>
      </c>
      <c r="C130" s="185" t="n">
        <f aca="false">'Planilha orçamentária '!Q133</f>
        <v>115.654764</v>
      </c>
      <c r="D130" s="186"/>
      <c r="E130" s="187"/>
      <c r="F130" s="188" t="n">
        <f aca="false">E130*C130</f>
        <v>0</v>
      </c>
      <c r="G130" s="189"/>
      <c r="H130" s="187" t="n">
        <v>1</v>
      </c>
      <c r="I130" s="188" t="n">
        <f aca="false">H130*C130</f>
        <v>115.654764</v>
      </c>
      <c r="J130" s="190"/>
      <c r="K130" s="187"/>
      <c r="L130" s="191"/>
      <c r="N130" s="229" t="e">
        <f aca="false">E130+#REF!+#REF!+#REF!+H130+K130</f>
        <v>#REF!</v>
      </c>
      <c r="O130" s="193" t="e">
        <f aca="false">F130+#REF!+#REF!+#REF!+I130-C130</f>
        <v>#REF!</v>
      </c>
      <c r="Q130" s="194"/>
    </row>
    <row r="131" s="192" customFormat="true" ht="38.25" hidden="true" customHeight="false" outlineLevel="0" collapsed="false">
      <c r="A131" s="183" t="s">
        <v>259</v>
      </c>
      <c r="B131" s="184" t="s">
        <v>260</v>
      </c>
      <c r="C131" s="185" t="n">
        <f aca="false">'Planilha orçamentária '!Q134</f>
        <v>65.880234</v>
      </c>
      <c r="D131" s="186"/>
      <c r="E131" s="187"/>
      <c r="F131" s="188" t="n">
        <f aca="false">E131*C131</f>
        <v>0</v>
      </c>
      <c r="G131" s="189"/>
      <c r="H131" s="187" t="n">
        <v>1</v>
      </c>
      <c r="I131" s="188" t="n">
        <f aca="false">H131*C131</f>
        <v>65.880234</v>
      </c>
      <c r="J131" s="190"/>
      <c r="K131" s="187"/>
      <c r="L131" s="191"/>
      <c r="N131" s="229" t="e">
        <f aca="false">E131+#REF!+#REF!+#REF!+H131+K131</f>
        <v>#REF!</v>
      </c>
      <c r="O131" s="193" t="e">
        <f aca="false">F131+#REF!+#REF!+#REF!+I131-C131</f>
        <v>#REF!</v>
      </c>
      <c r="Q131" s="194"/>
    </row>
    <row r="132" s="192" customFormat="true" ht="25.5" hidden="true" customHeight="false" outlineLevel="0" collapsed="false">
      <c r="A132" s="183" t="s">
        <v>261</v>
      </c>
      <c r="B132" s="184" t="s">
        <v>262</v>
      </c>
      <c r="C132" s="185" t="n">
        <f aca="false">'Planilha orçamentária '!Q135</f>
        <v>942.072525</v>
      </c>
      <c r="D132" s="186"/>
      <c r="E132" s="187"/>
      <c r="F132" s="188" t="n">
        <f aca="false">E132*C132</f>
        <v>0</v>
      </c>
      <c r="G132" s="189"/>
      <c r="H132" s="187" t="n">
        <v>1</v>
      </c>
      <c r="I132" s="188" t="n">
        <f aca="false">H132*C132</f>
        <v>942.072525</v>
      </c>
      <c r="J132" s="190"/>
      <c r="K132" s="187"/>
      <c r="L132" s="191"/>
      <c r="N132" s="229" t="e">
        <f aca="false">E132+#REF!+#REF!+#REF!+H132+K132</f>
        <v>#REF!</v>
      </c>
      <c r="O132" s="193" t="e">
        <f aca="false">F132+#REF!+#REF!+#REF!+I132-C132</f>
        <v>#REF!</v>
      </c>
      <c r="Q132" s="194"/>
    </row>
    <row r="133" s="202" customFormat="true" ht="12.75" hidden="false" customHeight="false" outlineLevel="0" collapsed="false">
      <c r="A133" s="195" t="s">
        <v>263</v>
      </c>
      <c r="B133" s="196" t="s">
        <v>264</v>
      </c>
      <c r="C133" s="161" t="n">
        <f aca="false">'Planilha orçamentária '!F136</f>
        <v>12329.55211797</v>
      </c>
      <c r="D133" s="162"/>
      <c r="E133" s="199" t="n">
        <f aca="false">F133/C133</f>
        <v>0.0864030414736102</v>
      </c>
      <c r="F133" s="198" t="n">
        <f aca="false">F134+F137+F145</f>
        <v>1065.310803</v>
      </c>
      <c r="G133" s="165"/>
      <c r="H133" s="199" t="n">
        <f aca="false">I133/C133</f>
        <v>0.91359695852639</v>
      </c>
      <c r="I133" s="198" t="n">
        <f aca="false">I134+I137+I145</f>
        <v>11264.24131497</v>
      </c>
      <c r="J133" s="200"/>
      <c r="K133" s="199"/>
      <c r="L133" s="201"/>
      <c r="N133" s="169" t="n">
        <f aca="false">E133+H133</f>
        <v>1</v>
      </c>
      <c r="O133" s="170" t="e">
        <f aca="false">F133+#REF!+#REF!+#REF!+I133-C133</f>
        <v>#REF!</v>
      </c>
      <c r="Q133" s="203"/>
    </row>
    <row r="134" customFormat="false" ht="12.75" hidden="false" customHeight="false" outlineLevel="0" collapsed="false">
      <c r="A134" s="172" t="s">
        <v>265</v>
      </c>
      <c r="B134" s="173" t="s">
        <v>266</v>
      </c>
      <c r="C134" s="174" t="n">
        <f aca="false">'Planilha orçamentária '!F137</f>
        <v>1065.310803</v>
      </c>
      <c r="D134" s="175"/>
      <c r="E134" s="205" t="n">
        <f aca="false">F134/C134</f>
        <v>1</v>
      </c>
      <c r="F134" s="214" t="n">
        <f aca="false">SUM(F135:F136)</f>
        <v>1065.310803</v>
      </c>
      <c r="G134" s="204"/>
      <c r="H134" s="207" t="n">
        <f aca="false">I134/C134</f>
        <v>0</v>
      </c>
      <c r="I134" s="208" t="n">
        <f aca="false">SUM(I135:I136)</f>
        <v>0</v>
      </c>
      <c r="J134" s="206"/>
      <c r="K134" s="207" t="n">
        <f aca="false">L134/$C134</f>
        <v>0</v>
      </c>
      <c r="L134" s="208" t="n">
        <f aca="false">SUM(L135:L139)</f>
        <v>0</v>
      </c>
      <c r="N134" s="181" t="n">
        <f aca="false">E134+H134</f>
        <v>1</v>
      </c>
      <c r="O134" s="112" t="e">
        <f aca="false">F134+#REF!+#REF!+#REF!+I134-C134</f>
        <v>#REF!</v>
      </c>
      <c r="Q134" s="142"/>
    </row>
    <row r="135" s="192" customFormat="true" ht="25.5" hidden="true" customHeight="false" outlineLevel="0" collapsed="false">
      <c r="A135" s="183" t="s">
        <v>267</v>
      </c>
      <c r="B135" s="184" t="s">
        <v>268</v>
      </c>
      <c r="C135" s="185" t="n">
        <f aca="false">'Planilha orçamentária '!Q138</f>
        <v>190.860003</v>
      </c>
      <c r="D135" s="186"/>
      <c r="E135" s="187" t="n">
        <v>1</v>
      </c>
      <c r="F135" s="188" t="n">
        <f aca="false">E135*C135</f>
        <v>190.860003</v>
      </c>
      <c r="G135" s="189"/>
      <c r="H135" s="187"/>
      <c r="I135" s="188" t="n">
        <f aca="false">H135*C135</f>
        <v>0</v>
      </c>
      <c r="J135" s="190"/>
      <c r="K135" s="187"/>
      <c r="L135" s="188" t="n">
        <f aca="false">K135*$C135</f>
        <v>0</v>
      </c>
      <c r="N135" s="181" t="n">
        <f aca="false">E135+H135</f>
        <v>1</v>
      </c>
      <c r="O135" s="193" t="e">
        <f aca="false">F135+#REF!+#REF!+#REF!+I135-C135</f>
        <v>#REF!</v>
      </c>
      <c r="Q135" s="194"/>
    </row>
    <row r="136" s="192" customFormat="true" ht="12.75" hidden="true" customHeight="false" outlineLevel="0" collapsed="false">
      <c r="A136" s="183" t="s">
        <v>269</v>
      </c>
      <c r="B136" s="184" t="s">
        <v>270</v>
      </c>
      <c r="C136" s="185" t="n">
        <f aca="false">'Planilha orçamentária '!Q139</f>
        <v>874.4508</v>
      </c>
      <c r="D136" s="186"/>
      <c r="E136" s="187" t="n">
        <v>1</v>
      </c>
      <c r="F136" s="188" t="n">
        <f aca="false">E136*C136</f>
        <v>874.4508</v>
      </c>
      <c r="G136" s="189"/>
      <c r="H136" s="187"/>
      <c r="I136" s="188" t="n">
        <f aca="false">H136*C136</f>
        <v>0</v>
      </c>
      <c r="J136" s="190"/>
      <c r="K136" s="187"/>
      <c r="L136" s="188" t="n">
        <f aca="false">K136*$C136</f>
        <v>0</v>
      </c>
      <c r="N136" s="181" t="n">
        <f aca="false">E136+H136</f>
        <v>1</v>
      </c>
      <c r="O136" s="193" t="e">
        <f aca="false">F136+#REF!+#REF!+#REF!+I136-C136</f>
        <v>#REF!</v>
      </c>
      <c r="Q136" s="194"/>
    </row>
    <row r="137" s="202" customFormat="true" ht="12.75" hidden="false" customHeight="false" outlineLevel="0" collapsed="false">
      <c r="A137" s="195" t="s">
        <v>271</v>
      </c>
      <c r="B137" s="196" t="s">
        <v>272</v>
      </c>
      <c r="C137" s="161" t="n">
        <f aca="false">'Planilha orçamentária '!F140</f>
        <v>5351.86701897</v>
      </c>
      <c r="D137" s="162"/>
      <c r="E137" s="212" t="n">
        <f aca="false">F137/C137</f>
        <v>0</v>
      </c>
      <c r="F137" s="213" t="n">
        <f aca="false">SUM(F138:F144)</f>
        <v>0</v>
      </c>
      <c r="G137" s="165"/>
      <c r="H137" s="199" t="n">
        <f aca="false">I137/C137</f>
        <v>1</v>
      </c>
      <c r="I137" s="198" t="n">
        <f aca="false">SUM(I138:I144)</f>
        <v>5351.86701897</v>
      </c>
      <c r="J137" s="200"/>
      <c r="K137" s="199"/>
      <c r="L137" s="198" t="n">
        <f aca="false">K137*$C137</f>
        <v>0</v>
      </c>
      <c r="N137" s="169" t="n">
        <f aca="false">E137+H137</f>
        <v>1</v>
      </c>
      <c r="O137" s="170" t="e">
        <f aca="false">F137+#REF!+#REF!+#REF!+I137-C137</f>
        <v>#REF!</v>
      </c>
      <c r="Q137" s="203"/>
    </row>
    <row r="138" s="192" customFormat="true" ht="38.25" hidden="true" customHeight="false" outlineLevel="0" collapsed="false">
      <c r="A138" s="183" t="s">
        <v>273</v>
      </c>
      <c r="B138" s="184" t="s">
        <v>274</v>
      </c>
      <c r="C138" s="185" t="n">
        <f aca="false">'Planilha orçamentária '!Q141</f>
        <v>158.75246691</v>
      </c>
      <c r="D138" s="186"/>
      <c r="E138" s="187"/>
      <c r="F138" s="188" t="n">
        <f aca="false">E138*C138</f>
        <v>0</v>
      </c>
      <c r="G138" s="189"/>
      <c r="H138" s="187" t="n">
        <v>1</v>
      </c>
      <c r="I138" s="188" t="n">
        <f aca="false">H138*C138</f>
        <v>158.75246691</v>
      </c>
      <c r="J138" s="190"/>
      <c r="K138" s="187"/>
      <c r="L138" s="188" t="n">
        <f aca="false">K138*$C138</f>
        <v>0</v>
      </c>
      <c r="N138" s="181" t="n">
        <f aca="false">E138+H138</f>
        <v>1</v>
      </c>
      <c r="O138" s="193" t="e">
        <f aca="false">F138+#REF!+#REF!+#REF!+I138-C138</f>
        <v>#REF!</v>
      </c>
      <c r="Q138" s="194"/>
    </row>
    <row r="139" s="192" customFormat="true" ht="38.25" hidden="true" customHeight="false" outlineLevel="0" collapsed="false">
      <c r="A139" s="183" t="s">
        <v>275</v>
      </c>
      <c r="B139" s="184" t="s">
        <v>276</v>
      </c>
      <c r="C139" s="185" t="n">
        <f aca="false">'Planilha orçamentária '!Q142</f>
        <v>37.76021826</v>
      </c>
      <c r="D139" s="186"/>
      <c r="E139" s="187"/>
      <c r="F139" s="188" t="n">
        <f aca="false">E139*C139</f>
        <v>0</v>
      </c>
      <c r="G139" s="189"/>
      <c r="H139" s="187" t="n">
        <v>1</v>
      </c>
      <c r="I139" s="188" t="n">
        <f aca="false">H139*C139</f>
        <v>37.76021826</v>
      </c>
      <c r="J139" s="190"/>
      <c r="K139" s="187"/>
      <c r="L139" s="188" t="n">
        <f aca="false">K139*$C139</f>
        <v>0</v>
      </c>
      <c r="N139" s="181" t="n">
        <f aca="false">E139+H139</f>
        <v>1</v>
      </c>
      <c r="O139" s="193" t="e">
        <f aca="false">F139+#REF!+#REF!+#REF!+I139-C139</f>
        <v>#REF!</v>
      </c>
      <c r="Q139" s="194"/>
    </row>
    <row r="140" s="192" customFormat="true" ht="25.5" hidden="true" customHeight="false" outlineLevel="0" collapsed="false">
      <c r="A140" s="183" t="s">
        <v>277</v>
      </c>
      <c r="B140" s="184" t="s">
        <v>278</v>
      </c>
      <c r="C140" s="185" t="n">
        <f aca="false">'Planilha orçamentária '!Q143</f>
        <v>340.3737984</v>
      </c>
      <c r="D140" s="186"/>
      <c r="E140" s="187"/>
      <c r="F140" s="188" t="n">
        <f aca="false">E140*C140</f>
        <v>0</v>
      </c>
      <c r="G140" s="189"/>
      <c r="H140" s="187" t="n">
        <v>1</v>
      </c>
      <c r="I140" s="188" t="n">
        <f aca="false">H140*C140</f>
        <v>340.3737984</v>
      </c>
      <c r="J140" s="190"/>
      <c r="K140" s="187"/>
      <c r="L140" s="209"/>
      <c r="N140" s="181" t="n">
        <f aca="false">E140+H140</f>
        <v>1</v>
      </c>
      <c r="O140" s="193" t="e">
        <f aca="false">F140+#REF!+#REF!+#REF!+I140-C140</f>
        <v>#REF!</v>
      </c>
      <c r="Q140" s="194"/>
    </row>
    <row r="141" s="192" customFormat="true" ht="38.25" hidden="true" customHeight="false" outlineLevel="0" collapsed="false">
      <c r="A141" s="183" t="s">
        <v>279</v>
      </c>
      <c r="B141" s="184" t="s">
        <v>280</v>
      </c>
      <c r="C141" s="185" t="n">
        <f aca="false">'Planilha orçamentária '!Q144</f>
        <v>481.3962813</v>
      </c>
      <c r="D141" s="186"/>
      <c r="E141" s="187"/>
      <c r="F141" s="188" t="n">
        <f aca="false">E141*C141</f>
        <v>0</v>
      </c>
      <c r="G141" s="189"/>
      <c r="H141" s="187" t="n">
        <v>1</v>
      </c>
      <c r="I141" s="188" t="n">
        <f aca="false">H141*C141</f>
        <v>481.3962813</v>
      </c>
      <c r="J141" s="190"/>
      <c r="K141" s="187"/>
      <c r="L141" s="191"/>
      <c r="N141" s="181" t="n">
        <f aca="false">E141+H141</f>
        <v>1</v>
      </c>
      <c r="O141" s="193" t="e">
        <f aca="false">F141+#REF!+#REF!+#REF!+I141-C141</f>
        <v>#REF!</v>
      </c>
      <c r="Q141" s="194"/>
    </row>
    <row r="142" s="192" customFormat="true" ht="38.25" hidden="true" customHeight="false" outlineLevel="0" collapsed="false">
      <c r="A142" s="183" t="s">
        <v>281</v>
      </c>
      <c r="B142" s="184" t="s">
        <v>282</v>
      </c>
      <c r="C142" s="185" t="n">
        <f aca="false">'Planilha orçamentária '!Q145</f>
        <v>3974.5962636</v>
      </c>
      <c r="D142" s="186"/>
      <c r="E142" s="187"/>
      <c r="F142" s="188" t="n">
        <f aca="false">E142*C142</f>
        <v>0</v>
      </c>
      <c r="G142" s="189"/>
      <c r="H142" s="187" t="n">
        <v>1</v>
      </c>
      <c r="I142" s="188" t="n">
        <f aca="false">H142*C142</f>
        <v>3974.5962636</v>
      </c>
      <c r="J142" s="190"/>
      <c r="K142" s="187"/>
      <c r="L142" s="191"/>
      <c r="N142" s="181" t="n">
        <f aca="false">E142+H142</f>
        <v>1</v>
      </c>
      <c r="O142" s="193" t="e">
        <f aca="false">F142+#REF!+#REF!+#REF!+I142-C142</f>
        <v>#REF!</v>
      </c>
      <c r="Q142" s="194"/>
    </row>
    <row r="143" s="192" customFormat="true" ht="38.25" hidden="true" customHeight="false" outlineLevel="0" collapsed="false">
      <c r="A143" s="183" t="s">
        <v>283</v>
      </c>
      <c r="B143" s="184" t="s">
        <v>284</v>
      </c>
      <c r="C143" s="185" t="n">
        <f aca="false">'Planilha orçamentária '!Q146</f>
        <v>305.8045845</v>
      </c>
      <c r="D143" s="186"/>
      <c r="E143" s="187"/>
      <c r="F143" s="188" t="n">
        <f aca="false">E143*C143</f>
        <v>0</v>
      </c>
      <c r="G143" s="189"/>
      <c r="H143" s="187" t="n">
        <v>1</v>
      </c>
      <c r="I143" s="188" t="n">
        <f aca="false">H143*C143</f>
        <v>305.8045845</v>
      </c>
      <c r="J143" s="190"/>
      <c r="K143" s="187"/>
      <c r="L143" s="191"/>
      <c r="N143" s="181" t="n">
        <f aca="false">E143+H143</f>
        <v>1</v>
      </c>
      <c r="O143" s="193" t="e">
        <f aca="false">F143+#REF!+#REF!+#REF!+I143-C143</f>
        <v>#REF!</v>
      </c>
      <c r="Q143" s="194"/>
    </row>
    <row r="144" s="210" customFormat="true" ht="38.25" hidden="true" customHeight="false" outlineLevel="0" collapsed="false">
      <c r="A144" s="183" t="s">
        <v>285</v>
      </c>
      <c r="B144" s="184" t="s">
        <v>286</v>
      </c>
      <c r="C144" s="185" t="n">
        <f aca="false">'Planilha orçamentária '!Q147</f>
        <v>53.183406</v>
      </c>
      <c r="D144" s="186"/>
      <c r="E144" s="187"/>
      <c r="F144" s="188" t="n">
        <f aca="false">E144*C144</f>
        <v>0</v>
      </c>
      <c r="G144" s="189"/>
      <c r="H144" s="187" t="n">
        <v>1</v>
      </c>
      <c r="I144" s="188" t="n">
        <f aca="false">H144*C144</f>
        <v>53.183406</v>
      </c>
      <c r="J144" s="190"/>
      <c r="K144" s="187"/>
      <c r="L144" s="191"/>
      <c r="N144" s="181" t="n">
        <f aca="false">E144+H144</f>
        <v>1</v>
      </c>
      <c r="O144" s="193" t="e">
        <f aca="false">F144+#REF!+#REF!+#REF!+I144-C144</f>
        <v>#REF!</v>
      </c>
      <c r="Q144" s="211"/>
    </row>
    <row r="145" customFormat="false" ht="12.75" hidden="false" customHeight="false" outlineLevel="0" collapsed="false">
      <c r="A145" s="172" t="s">
        <v>287</v>
      </c>
      <c r="B145" s="173" t="s">
        <v>288</v>
      </c>
      <c r="C145" s="174" t="n">
        <f aca="false">'Planilha orçamentária '!F148</f>
        <v>5912.374296</v>
      </c>
      <c r="D145" s="175"/>
      <c r="E145" s="207" t="n">
        <f aca="false">F145/C145</f>
        <v>0</v>
      </c>
      <c r="F145" s="208" t="n">
        <f aca="false">SUM(F146:F150)</f>
        <v>0</v>
      </c>
      <c r="G145" s="204"/>
      <c r="H145" s="205" t="n">
        <f aca="false">I145/C145</f>
        <v>1</v>
      </c>
      <c r="I145" s="214" t="n">
        <f aca="false">SUM(I146:I150)</f>
        <v>5912.374296</v>
      </c>
      <c r="J145" s="206"/>
      <c r="K145" s="205"/>
      <c r="L145" s="215"/>
      <c r="N145" s="181" t="n">
        <f aca="false">E145+H145</f>
        <v>1</v>
      </c>
      <c r="O145" s="112" t="e">
        <f aca="false">F145+#REF!+#REF!+#REF!+I145-C145</f>
        <v>#REF!</v>
      </c>
      <c r="Q145" s="142"/>
    </row>
    <row r="146" s="192" customFormat="true" ht="12.75" hidden="true" customHeight="false" outlineLevel="0" collapsed="false">
      <c r="A146" s="183" t="s">
        <v>289</v>
      </c>
      <c r="B146" s="184" t="s">
        <v>290</v>
      </c>
      <c r="C146" s="185" t="n">
        <f aca="false">'Planilha orçamentária '!Q149</f>
        <v>3223.611</v>
      </c>
      <c r="D146" s="186"/>
      <c r="E146" s="187"/>
      <c r="F146" s="188" t="n">
        <f aca="false">E146*C146</f>
        <v>0</v>
      </c>
      <c r="G146" s="189"/>
      <c r="H146" s="187" t="n">
        <v>1</v>
      </c>
      <c r="I146" s="188" t="n">
        <f aca="false">H146*C146</f>
        <v>3223.611</v>
      </c>
      <c r="J146" s="190"/>
      <c r="K146" s="187"/>
      <c r="L146" s="191"/>
      <c r="N146" s="181" t="n">
        <f aca="false">E146+H146</f>
        <v>1</v>
      </c>
      <c r="O146" s="193" t="e">
        <f aca="false">F146+#REF!+#REF!+#REF!+I146-C146</f>
        <v>#REF!</v>
      </c>
      <c r="Q146" s="194"/>
    </row>
    <row r="147" s="192" customFormat="true" ht="12.75" hidden="true" customHeight="false" outlineLevel="0" collapsed="false">
      <c r="A147" s="183" t="s">
        <v>291</v>
      </c>
      <c r="B147" s="184" t="s">
        <v>292</v>
      </c>
      <c r="C147" s="185" t="n">
        <f aca="false">'Planilha orçamentária '!Q150</f>
        <v>1111.59</v>
      </c>
      <c r="D147" s="186"/>
      <c r="E147" s="187"/>
      <c r="F147" s="188" t="n">
        <f aca="false">E147*C147</f>
        <v>0</v>
      </c>
      <c r="G147" s="189"/>
      <c r="H147" s="187" t="n">
        <v>1</v>
      </c>
      <c r="I147" s="188" t="n">
        <f aca="false">H147*C147</f>
        <v>1111.59</v>
      </c>
      <c r="J147" s="190"/>
      <c r="K147" s="187"/>
      <c r="L147" s="191"/>
      <c r="N147" s="181" t="n">
        <f aca="false">E147+H147</f>
        <v>1</v>
      </c>
      <c r="O147" s="193" t="e">
        <f aca="false">F147+#REF!+#REF!+#REF!+I147-C147</f>
        <v>#REF!</v>
      </c>
      <c r="Q147" s="194"/>
    </row>
    <row r="148" s="192" customFormat="true" ht="12.75" hidden="true" customHeight="false" outlineLevel="0" collapsed="false">
      <c r="A148" s="183" t="s">
        <v>293</v>
      </c>
      <c r="B148" s="184" t="s">
        <v>294</v>
      </c>
      <c r="C148" s="185" t="n">
        <f aca="false">'Planilha orçamentária '!Q151</f>
        <v>617.55</v>
      </c>
      <c r="D148" s="186"/>
      <c r="E148" s="187"/>
      <c r="F148" s="188" t="n">
        <f aca="false">E148*C148</f>
        <v>0</v>
      </c>
      <c r="G148" s="189"/>
      <c r="H148" s="187" t="n">
        <v>1</v>
      </c>
      <c r="I148" s="188" t="n">
        <f aca="false">H148*C148</f>
        <v>617.55</v>
      </c>
      <c r="J148" s="190"/>
      <c r="K148" s="187"/>
      <c r="L148" s="191"/>
      <c r="N148" s="181" t="n">
        <f aca="false">E148+H148</f>
        <v>1</v>
      </c>
      <c r="O148" s="193" t="e">
        <f aca="false">F148+#REF!+#REF!+#REF!+I148-C148</f>
        <v>#REF!</v>
      </c>
      <c r="Q148" s="194"/>
    </row>
    <row r="149" s="192" customFormat="true" ht="12.75" hidden="true" customHeight="false" outlineLevel="0" collapsed="false">
      <c r="A149" s="183" t="s">
        <v>295</v>
      </c>
      <c r="B149" s="184" t="s">
        <v>296</v>
      </c>
      <c r="C149" s="185" t="n">
        <f aca="false">'Planilha orçamentária '!Q152</f>
        <v>617.55</v>
      </c>
      <c r="D149" s="186"/>
      <c r="E149" s="187"/>
      <c r="F149" s="188" t="n">
        <f aca="false">E149*C149</f>
        <v>0</v>
      </c>
      <c r="G149" s="189"/>
      <c r="H149" s="187" t="n">
        <v>1</v>
      </c>
      <c r="I149" s="188" t="n">
        <f aca="false">H149*C149</f>
        <v>617.55</v>
      </c>
      <c r="J149" s="190"/>
      <c r="K149" s="187"/>
      <c r="L149" s="191"/>
      <c r="N149" s="181" t="n">
        <f aca="false">E149+H149</f>
        <v>1</v>
      </c>
      <c r="O149" s="193" t="e">
        <f aca="false">F149+#REF!+#REF!+#REF!+I149-C149</f>
        <v>#REF!</v>
      </c>
      <c r="Q149" s="194"/>
    </row>
    <row r="150" s="192" customFormat="true" ht="25.5" hidden="true" customHeight="false" outlineLevel="0" collapsed="false">
      <c r="A150" s="183" t="s">
        <v>297</v>
      </c>
      <c r="B150" s="184" t="s">
        <v>298</v>
      </c>
      <c r="C150" s="185" t="n">
        <f aca="false">'Planilha orçamentária '!Q153</f>
        <v>342.073296</v>
      </c>
      <c r="D150" s="186"/>
      <c r="E150" s="187"/>
      <c r="F150" s="188" t="n">
        <f aca="false">E150*C150</f>
        <v>0</v>
      </c>
      <c r="G150" s="189"/>
      <c r="H150" s="187" t="n">
        <v>1</v>
      </c>
      <c r="I150" s="188" t="n">
        <f aca="false">H150*C150</f>
        <v>342.073296</v>
      </c>
      <c r="J150" s="190"/>
      <c r="K150" s="187"/>
      <c r="L150" s="191"/>
      <c r="N150" s="181" t="n">
        <f aca="false">E150+H150</f>
        <v>1</v>
      </c>
      <c r="O150" s="193" t="e">
        <f aca="false">F150+#REF!+#REF!+#REF!+I150-C150</f>
        <v>#REF!</v>
      </c>
      <c r="Q150" s="194"/>
    </row>
    <row r="151" s="202" customFormat="true" ht="12.75" hidden="false" customHeight="false" outlineLevel="0" collapsed="false">
      <c r="A151" s="159" t="s">
        <v>299</v>
      </c>
      <c r="B151" s="160" t="s">
        <v>300</v>
      </c>
      <c r="C151" s="161" t="n">
        <f aca="false">'Planilha orçamentária '!F154</f>
        <v>125225.16410244</v>
      </c>
      <c r="D151" s="162"/>
      <c r="E151" s="199" t="n">
        <f aca="false">F151/C151</f>
        <v>0.755171523854984</v>
      </c>
      <c r="F151" s="198" t="n">
        <f aca="false">F152+F158+F175+F215+F227</f>
        <v>94566.47800023</v>
      </c>
      <c r="G151" s="165"/>
      <c r="H151" s="199" t="n">
        <f aca="false">I151/C151</f>
        <v>0.244828476145016</v>
      </c>
      <c r="I151" s="198" t="n">
        <f aca="false">I152+I158+I175+I215+I227</f>
        <v>30658.68610221</v>
      </c>
      <c r="J151" s="200"/>
      <c r="K151" s="199"/>
      <c r="L151" s="201"/>
      <c r="N151" s="169" t="n">
        <f aca="false">E151+H151</f>
        <v>1</v>
      </c>
      <c r="O151" s="170" t="e">
        <f aca="false">F151+#REF!+#REF!+#REF!+I151-C151</f>
        <v>#REF!</v>
      </c>
      <c r="Q151" s="203"/>
    </row>
    <row r="152" customFormat="false" ht="12.75" hidden="false" customHeight="false" outlineLevel="0" collapsed="false">
      <c r="A152" s="172" t="s">
        <v>301</v>
      </c>
      <c r="B152" s="173" t="s">
        <v>302</v>
      </c>
      <c r="C152" s="174" t="n">
        <f aca="false">'Planilha orçamentária '!F155</f>
        <v>9137.245098</v>
      </c>
      <c r="D152" s="175"/>
      <c r="E152" s="205" t="n">
        <f aca="false">F152/C152</f>
        <v>0.517206723997632</v>
      </c>
      <c r="F152" s="214" t="n">
        <f aca="false">SUM(F153:F157)</f>
        <v>4725.8446035</v>
      </c>
      <c r="G152" s="204"/>
      <c r="H152" s="205" t="n">
        <f aca="false">I152/C152</f>
        <v>0.482793276002368</v>
      </c>
      <c r="I152" s="214" t="n">
        <f aca="false">SUM(I153:I157)</f>
        <v>4411.4004945</v>
      </c>
      <c r="J152" s="206"/>
      <c r="K152" s="205"/>
      <c r="L152" s="215"/>
      <c r="N152" s="181" t="n">
        <f aca="false">E152+H152</f>
        <v>1</v>
      </c>
      <c r="O152" s="112" t="e">
        <f aca="false">F152+#REF!+#REF!+#REF!+I152-C152</f>
        <v>#REF!</v>
      </c>
      <c r="Q152" s="142"/>
    </row>
    <row r="153" s="192" customFormat="true" ht="25.5" hidden="true" customHeight="false" outlineLevel="0" collapsed="false">
      <c r="A153" s="183" t="s">
        <v>303</v>
      </c>
      <c r="B153" s="184" t="s">
        <v>29</v>
      </c>
      <c r="C153" s="185" t="n">
        <f aca="false">'Planilha orçamentária '!Q156</f>
        <v>123.51</v>
      </c>
      <c r="D153" s="186"/>
      <c r="E153" s="187" t="n">
        <v>0.5</v>
      </c>
      <c r="F153" s="188" t="n">
        <f aca="false">E153*C153</f>
        <v>61.755</v>
      </c>
      <c r="G153" s="189"/>
      <c r="H153" s="187" t="n">
        <v>0.5</v>
      </c>
      <c r="I153" s="188" t="n">
        <f aca="false">H153*C153</f>
        <v>61.755</v>
      </c>
      <c r="J153" s="190"/>
      <c r="K153" s="187"/>
      <c r="L153" s="191"/>
      <c r="N153" s="181" t="n">
        <f aca="false">E153+H153</f>
        <v>1</v>
      </c>
      <c r="O153" s="193" t="e">
        <f aca="false">F153+#REF!+#REF!+#REF!+I153-C153</f>
        <v>#REF!</v>
      </c>
      <c r="Q153" s="194"/>
    </row>
    <row r="154" s="210" customFormat="true" ht="12.75" hidden="true" customHeight="false" outlineLevel="0" collapsed="false">
      <c r="A154" s="183" t="s">
        <v>304</v>
      </c>
      <c r="B154" s="184" t="s">
        <v>32</v>
      </c>
      <c r="C154" s="185" t="n">
        <f aca="false">'Planilha orçamentária '!Q157</f>
        <v>2944.379592</v>
      </c>
      <c r="D154" s="186"/>
      <c r="E154" s="187" t="n">
        <v>0.5</v>
      </c>
      <c r="F154" s="188" t="n">
        <f aca="false">E154*C154</f>
        <v>1472.189796</v>
      </c>
      <c r="G154" s="189"/>
      <c r="H154" s="187" t="n">
        <v>0.5</v>
      </c>
      <c r="I154" s="188" t="n">
        <f aca="false">H154*C154</f>
        <v>1472.189796</v>
      </c>
      <c r="J154" s="190"/>
      <c r="K154" s="187"/>
      <c r="L154" s="191"/>
      <c r="N154" s="181" t="n">
        <f aca="false">E154+H154</f>
        <v>1</v>
      </c>
      <c r="O154" s="193" t="e">
        <f aca="false">F154+#REF!+#REF!+#REF!+I154-C154</f>
        <v>#REF!</v>
      </c>
      <c r="Q154" s="211"/>
    </row>
    <row r="155" s="192" customFormat="true" ht="12.75" hidden="true" customHeight="false" outlineLevel="0" collapsed="false">
      <c r="A155" s="183" t="s">
        <v>305</v>
      </c>
      <c r="B155" s="184" t="s">
        <v>35</v>
      </c>
      <c r="C155" s="185" t="n">
        <f aca="false">'Planilha orçamentária '!Q158</f>
        <v>5446.136397</v>
      </c>
      <c r="D155" s="186"/>
      <c r="E155" s="187" t="n">
        <v>0.5</v>
      </c>
      <c r="F155" s="188" t="n">
        <f aca="false">E155*C155</f>
        <v>2723.0681985</v>
      </c>
      <c r="G155" s="189"/>
      <c r="H155" s="187" t="n">
        <v>0.5</v>
      </c>
      <c r="I155" s="188" t="n">
        <f aca="false">H155*C155</f>
        <v>2723.0681985</v>
      </c>
      <c r="J155" s="190"/>
      <c r="K155" s="187"/>
      <c r="L155" s="191"/>
      <c r="N155" s="181" t="n">
        <f aca="false">E155+H155</f>
        <v>1</v>
      </c>
      <c r="O155" s="193" t="e">
        <f aca="false">F155+#REF!+#REF!+#REF!+I155-C155</f>
        <v>#REF!</v>
      </c>
      <c r="Q155" s="194"/>
    </row>
    <row r="156" s="192" customFormat="true" ht="12.75" hidden="true" customHeight="false" outlineLevel="0" collapsed="false">
      <c r="A156" s="183" t="s">
        <v>306</v>
      </c>
      <c r="B156" s="184" t="s">
        <v>38</v>
      </c>
      <c r="C156" s="185" t="n">
        <f aca="false">'Planilha orçamentária '!Q159</f>
        <v>308.775</v>
      </c>
      <c r="D156" s="186"/>
      <c r="E156" s="187" t="n">
        <v>0.5</v>
      </c>
      <c r="F156" s="188" t="n">
        <f aca="false">E156*C156</f>
        <v>154.3875</v>
      </c>
      <c r="G156" s="189"/>
      <c r="H156" s="187" t="n">
        <v>0.5</v>
      </c>
      <c r="I156" s="188" t="n">
        <f aca="false">H156*C156</f>
        <v>154.3875</v>
      </c>
      <c r="J156" s="190"/>
      <c r="K156" s="187"/>
      <c r="L156" s="209"/>
      <c r="N156" s="181" t="n">
        <f aca="false">E156+H156</f>
        <v>1</v>
      </c>
      <c r="O156" s="193" t="e">
        <f aca="false">F156+#REF!+#REF!+#REF!+I156-C156</f>
        <v>#REF!</v>
      </c>
      <c r="Q156" s="194"/>
    </row>
    <row r="157" s="192" customFormat="true" ht="12.75" hidden="true" customHeight="false" outlineLevel="0" collapsed="false">
      <c r="A157" s="183" t="s">
        <v>307</v>
      </c>
      <c r="B157" s="184" t="s">
        <v>41</v>
      </c>
      <c r="C157" s="185" t="n">
        <f aca="false">'Planilha orçamentária '!Q160</f>
        <v>314.444109</v>
      </c>
      <c r="D157" s="186"/>
      <c r="E157" s="187" t="n">
        <v>1</v>
      </c>
      <c r="F157" s="188" t="n">
        <f aca="false">E157*C157</f>
        <v>314.444109</v>
      </c>
      <c r="G157" s="189"/>
      <c r="H157" s="187"/>
      <c r="I157" s="188" t="n">
        <f aca="false">H157*C157</f>
        <v>0</v>
      </c>
      <c r="J157" s="190"/>
      <c r="K157" s="187"/>
      <c r="L157" s="191"/>
      <c r="N157" s="181" t="n">
        <f aca="false">E157+H157</f>
        <v>1</v>
      </c>
      <c r="O157" s="193" t="e">
        <f aca="false">F157+#REF!+#REF!+#REF!+I157-C157</f>
        <v>#REF!</v>
      </c>
      <c r="Q157" s="194"/>
    </row>
    <row r="158" s="202" customFormat="true" ht="12.75" hidden="false" customHeight="false" outlineLevel="0" collapsed="false">
      <c r="A158" s="195" t="s">
        <v>308</v>
      </c>
      <c r="B158" s="196" t="s">
        <v>309</v>
      </c>
      <c r="C158" s="161" t="n">
        <f aca="false">'Planilha orçamentária '!F161</f>
        <v>11408.00448477</v>
      </c>
      <c r="D158" s="162"/>
      <c r="E158" s="199" t="n">
        <f aca="false">F158/C158</f>
        <v>1</v>
      </c>
      <c r="F158" s="198" t="n">
        <f aca="false">F159+F170</f>
        <v>11408.00448477</v>
      </c>
      <c r="G158" s="165"/>
      <c r="H158" s="212" t="n">
        <f aca="false">I158/C158</f>
        <v>0</v>
      </c>
      <c r="I158" s="213" t="n">
        <f aca="false">I159+I170</f>
        <v>0</v>
      </c>
      <c r="J158" s="200"/>
      <c r="K158" s="199"/>
      <c r="L158" s="201"/>
      <c r="N158" s="169" t="n">
        <f aca="false">E158+H158</f>
        <v>1</v>
      </c>
      <c r="O158" s="170" t="e">
        <f aca="false">F158+#REF!+#REF!+#REF!+I158-C158</f>
        <v>#REF!</v>
      </c>
      <c r="Q158" s="203"/>
    </row>
    <row r="159" customFormat="false" ht="12.75" hidden="false" customHeight="false" outlineLevel="0" collapsed="false">
      <c r="A159" s="172" t="s">
        <v>310</v>
      </c>
      <c r="B159" s="173" t="s">
        <v>311</v>
      </c>
      <c r="C159" s="174" t="n">
        <f aca="false">'Planilha orçamentária '!F162</f>
        <v>7459.7656257</v>
      </c>
      <c r="D159" s="175"/>
      <c r="E159" s="205" t="n">
        <f aca="false">F159/C159</f>
        <v>1</v>
      </c>
      <c r="F159" s="214" t="n">
        <f aca="false">SUM(F160:F169)</f>
        <v>7459.7656257</v>
      </c>
      <c r="G159" s="204"/>
      <c r="H159" s="207" t="n">
        <f aca="false">I159/C159</f>
        <v>0</v>
      </c>
      <c r="I159" s="208" t="n">
        <f aca="false">SUM(I160:I169)</f>
        <v>0</v>
      </c>
      <c r="J159" s="206"/>
      <c r="K159" s="205"/>
      <c r="L159" s="215"/>
      <c r="N159" s="181" t="n">
        <f aca="false">E159+H159</f>
        <v>1</v>
      </c>
      <c r="O159" s="112" t="e">
        <f aca="false">F159+#REF!+#REF!+#REF!+I159-C159</f>
        <v>#REF!</v>
      </c>
      <c r="Q159" s="142"/>
    </row>
    <row r="160" s="192" customFormat="true" ht="25.5" hidden="true" customHeight="false" outlineLevel="0" collapsed="false">
      <c r="A160" s="183" t="s">
        <v>312</v>
      </c>
      <c r="B160" s="184" t="s">
        <v>313</v>
      </c>
      <c r="C160" s="185" t="n">
        <f aca="false">'Planilha orçamentária '!Q163</f>
        <v>107.503104</v>
      </c>
      <c r="D160" s="186"/>
      <c r="E160" s="187" t="n">
        <v>1</v>
      </c>
      <c r="F160" s="188" t="n">
        <f aca="false">E160*C160</f>
        <v>107.503104</v>
      </c>
      <c r="G160" s="189"/>
      <c r="H160" s="187"/>
      <c r="I160" s="188" t="n">
        <f aca="false">H160*C160</f>
        <v>0</v>
      </c>
      <c r="J160" s="190"/>
      <c r="K160" s="187"/>
      <c r="L160" s="191"/>
      <c r="N160" s="181" t="n">
        <f aca="false">E160+H160</f>
        <v>1</v>
      </c>
      <c r="O160" s="193" t="e">
        <f aca="false">F160+#REF!+#REF!+#REF!+I160-C160</f>
        <v>#REF!</v>
      </c>
      <c r="Q160" s="194"/>
    </row>
    <row r="161" s="192" customFormat="true" ht="51" hidden="true" customHeight="false" outlineLevel="0" collapsed="false">
      <c r="A161" s="183" t="s">
        <v>314</v>
      </c>
      <c r="B161" s="184" t="s">
        <v>315</v>
      </c>
      <c r="C161" s="185" t="n">
        <f aca="false">'Planilha orçamentária '!Q164</f>
        <v>239.510592</v>
      </c>
      <c r="D161" s="186"/>
      <c r="E161" s="187" t="n">
        <v>1</v>
      </c>
      <c r="F161" s="188" t="n">
        <f aca="false">E161*C161</f>
        <v>239.510592</v>
      </c>
      <c r="G161" s="189"/>
      <c r="H161" s="187"/>
      <c r="I161" s="188" t="n">
        <f aca="false">H161*C161</f>
        <v>0</v>
      </c>
      <c r="J161" s="190"/>
      <c r="K161" s="187"/>
      <c r="L161" s="191"/>
      <c r="N161" s="181" t="n">
        <f aca="false">E161+H161</f>
        <v>1</v>
      </c>
      <c r="O161" s="193" t="e">
        <f aca="false">F161+#REF!+#REF!+#REF!+I161-C161</f>
        <v>#REF!</v>
      </c>
      <c r="Q161" s="194"/>
    </row>
    <row r="162" s="192" customFormat="true" ht="38.25" hidden="true" customHeight="false" outlineLevel="0" collapsed="false">
      <c r="A162" s="183" t="s">
        <v>316</v>
      </c>
      <c r="B162" s="184" t="s">
        <v>317</v>
      </c>
      <c r="C162" s="185" t="n">
        <f aca="false">'Planilha orçamentária '!Q165</f>
        <v>335.7557595</v>
      </c>
      <c r="D162" s="186"/>
      <c r="E162" s="187" t="n">
        <v>1</v>
      </c>
      <c r="F162" s="188" t="n">
        <f aca="false">E162*C162</f>
        <v>335.7557595</v>
      </c>
      <c r="G162" s="189"/>
      <c r="H162" s="187"/>
      <c r="I162" s="188" t="n">
        <f aca="false">H162*C162</f>
        <v>0</v>
      </c>
      <c r="J162" s="190"/>
      <c r="K162" s="187"/>
      <c r="L162" s="191"/>
      <c r="N162" s="181" t="n">
        <f aca="false">E162+H162</f>
        <v>1</v>
      </c>
      <c r="O162" s="193" t="e">
        <f aca="false">F162+#REF!+#REF!+#REF!+I162-C162</f>
        <v>#REF!</v>
      </c>
      <c r="Q162" s="194"/>
    </row>
    <row r="163" s="192" customFormat="true" ht="12.75" hidden="true" customHeight="false" outlineLevel="0" collapsed="false">
      <c r="A163" s="183" t="s">
        <v>318</v>
      </c>
      <c r="B163" s="184" t="s">
        <v>319</v>
      </c>
      <c r="C163" s="185" t="n">
        <f aca="false">'Planilha orçamentária '!Q166</f>
        <v>270.3905622</v>
      </c>
      <c r="D163" s="186"/>
      <c r="E163" s="187" t="n">
        <v>1</v>
      </c>
      <c r="F163" s="188" t="n">
        <f aca="false">E163*C163</f>
        <v>270.3905622</v>
      </c>
      <c r="G163" s="189"/>
      <c r="H163" s="187"/>
      <c r="I163" s="188" t="n">
        <f aca="false">H163*C163</f>
        <v>0</v>
      </c>
      <c r="J163" s="190"/>
      <c r="K163" s="187"/>
      <c r="L163" s="191"/>
      <c r="N163" s="181" t="n">
        <f aca="false">E163+H163</f>
        <v>1</v>
      </c>
      <c r="O163" s="193" t="e">
        <f aca="false">F163+#REF!+#REF!+#REF!+I163-C163</f>
        <v>#REF!</v>
      </c>
      <c r="Q163" s="194"/>
    </row>
    <row r="164" s="192" customFormat="true" ht="12.75" hidden="true" customHeight="false" outlineLevel="0" collapsed="false">
      <c r="A164" s="183" t="s">
        <v>320</v>
      </c>
      <c r="B164" s="184" t="s">
        <v>321</v>
      </c>
      <c r="C164" s="185" t="n">
        <f aca="false">'Planilha orçamentária '!Q167</f>
        <v>1677.9376944</v>
      </c>
      <c r="D164" s="186"/>
      <c r="E164" s="187" t="n">
        <v>1</v>
      </c>
      <c r="F164" s="188" t="n">
        <f aca="false">E164*C164</f>
        <v>1677.9376944</v>
      </c>
      <c r="G164" s="189"/>
      <c r="H164" s="187"/>
      <c r="I164" s="188" t="n">
        <f aca="false">H164*C164</f>
        <v>0</v>
      </c>
      <c r="J164" s="190"/>
      <c r="K164" s="187"/>
      <c r="L164" s="191"/>
      <c r="N164" s="181" t="n">
        <f aca="false">E164+H164</f>
        <v>1</v>
      </c>
      <c r="O164" s="193" t="e">
        <f aca="false">F164+#REF!+#REF!+#REF!+I164-C164</f>
        <v>#REF!</v>
      </c>
      <c r="Q164" s="194"/>
    </row>
    <row r="165" s="192" customFormat="true" ht="25.5" hidden="true" customHeight="false" outlineLevel="0" collapsed="false">
      <c r="A165" s="183" t="s">
        <v>322</v>
      </c>
      <c r="B165" s="184" t="s">
        <v>323</v>
      </c>
      <c r="C165" s="185" t="n">
        <f aca="false">'Planilha orçamentária '!Q168</f>
        <v>4001.724</v>
      </c>
      <c r="D165" s="186"/>
      <c r="E165" s="187" t="n">
        <v>1</v>
      </c>
      <c r="F165" s="188" t="n">
        <f aca="false">E165*C165</f>
        <v>4001.724</v>
      </c>
      <c r="G165" s="189"/>
      <c r="H165" s="187"/>
      <c r="I165" s="188" t="n">
        <f aca="false">H165*C165</f>
        <v>0</v>
      </c>
      <c r="J165" s="190"/>
      <c r="K165" s="187"/>
      <c r="L165" s="191"/>
      <c r="N165" s="181" t="n">
        <f aca="false">E165+H165</f>
        <v>1</v>
      </c>
      <c r="O165" s="193" t="e">
        <f aca="false">F165+#REF!+#REF!+#REF!+I165-C165</f>
        <v>#REF!</v>
      </c>
      <c r="Q165" s="194"/>
    </row>
    <row r="166" s="192" customFormat="true" ht="25.5" hidden="true" customHeight="false" outlineLevel="0" collapsed="false">
      <c r="A166" s="183" t="s">
        <v>324</v>
      </c>
      <c r="B166" s="184" t="s">
        <v>325</v>
      </c>
      <c r="C166" s="185" t="n">
        <f aca="false">'Planilha orçamentária '!Q169</f>
        <v>304.6942296</v>
      </c>
      <c r="D166" s="186"/>
      <c r="E166" s="187" t="n">
        <v>1</v>
      </c>
      <c r="F166" s="188" t="n">
        <f aca="false">E166*C166</f>
        <v>304.6942296</v>
      </c>
      <c r="G166" s="189"/>
      <c r="H166" s="187"/>
      <c r="I166" s="188" t="n">
        <f aca="false">H166*C166</f>
        <v>0</v>
      </c>
      <c r="J166" s="190"/>
      <c r="K166" s="187"/>
      <c r="L166" s="191"/>
      <c r="N166" s="181" t="n">
        <f aca="false">E166+H166</f>
        <v>1</v>
      </c>
      <c r="O166" s="193" t="e">
        <f aca="false">F166+#REF!+#REF!+#REF!+I166-C166</f>
        <v>#REF!</v>
      </c>
      <c r="Q166" s="194"/>
    </row>
    <row r="167" s="192" customFormat="true" ht="51" hidden="true" customHeight="false" outlineLevel="0" collapsed="false">
      <c r="A167" s="183" t="s">
        <v>326</v>
      </c>
      <c r="B167" s="184" t="s">
        <v>327</v>
      </c>
      <c r="C167" s="185" t="n">
        <f aca="false">'Planilha orçamentária '!Q170</f>
        <v>239.85642</v>
      </c>
      <c r="D167" s="186"/>
      <c r="E167" s="187" t="n">
        <v>1</v>
      </c>
      <c r="F167" s="188" t="n">
        <f aca="false">E167*C167</f>
        <v>239.85642</v>
      </c>
      <c r="G167" s="189"/>
      <c r="H167" s="187"/>
      <c r="I167" s="188" t="n">
        <f aca="false">H167*C167</f>
        <v>0</v>
      </c>
      <c r="J167" s="190"/>
      <c r="K167" s="187"/>
      <c r="L167" s="191"/>
      <c r="N167" s="181" t="n">
        <f aca="false">E167+H167</f>
        <v>1</v>
      </c>
      <c r="O167" s="193" t="e">
        <f aca="false">F167+#REF!+#REF!+#REF!+I167-C167</f>
        <v>#REF!</v>
      </c>
      <c r="Q167" s="194"/>
    </row>
    <row r="168" s="192" customFormat="true" ht="25.5" hidden="true" customHeight="false" outlineLevel="0" collapsed="false">
      <c r="A168" s="183" t="s">
        <v>328</v>
      </c>
      <c r="B168" s="184" t="s">
        <v>329</v>
      </c>
      <c r="C168" s="185" t="n">
        <f aca="false">'Planilha orçamentária '!Q171</f>
        <v>56.122944</v>
      </c>
      <c r="D168" s="186"/>
      <c r="E168" s="187" t="n">
        <v>1</v>
      </c>
      <c r="F168" s="188" t="n">
        <f aca="false">E168*C168</f>
        <v>56.122944</v>
      </c>
      <c r="G168" s="189"/>
      <c r="H168" s="187"/>
      <c r="I168" s="188" t="n">
        <f aca="false">H168*C168</f>
        <v>0</v>
      </c>
      <c r="J168" s="190"/>
      <c r="K168" s="187"/>
      <c r="L168" s="191"/>
      <c r="N168" s="181" t="n">
        <f aca="false">E168+H168</f>
        <v>1</v>
      </c>
      <c r="O168" s="193" t="e">
        <f aca="false">F168+#REF!+#REF!+#REF!+I168-C168</f>
        <v>#REF!</v>
      </c>
      <c r="Q168" s="194"/>
    </row>
    <row r="169" s="192" customFormat="true" ht="25.5" hidden="true" customHeight="false" outlineLevel="0" collapsed="false">
      <c r="A169" s="183" t="s">
        <v>330</v>
      </c>
      <c r="B169" s="184" t="s">
        <v>331</v>
      </c>
      <c r="C169" s="185" t="n">
        <f aca="false">'Planilha orçamentária '!Q172</f>
        <v>226.27032</v>
      </c>
      <c r="D169" s="186"/>
      <c r="E169" s="187" t="n">
        <v>1</v>
      </c>
      <c r="F169" s="188" t="n">
        <f aca="false">E169*C169</f>
        <v>226.27032</v>
      </c>
      <c r="G169" s="189"/>
      <c r="H169" s="187"/>
      <c r="I169" s="188" t="n">
        <f aca="false">H169*C169</f>
        <v>0</v>
      </c>
      <c r="J169" s="190"/>
      <c r="K169" s="187"/>
      <c r="L169" s="191"/>
      <c r="N169" s="181" t="n">
        <f aca="false">E169+H169</f>
        <v>1</v>
      </c>
      <c r="O169" s="193" t="e">
        <f aca="false">F169+#REF!+#REF!+#REF!+I169-C169</f>
        <v>#REF!</v>
      </c>
      <c r="Q169" s="194"/>
    </row>
    <row r="170" s="202" customFormat="true" ht="12.75" hidden="false" customHeight="false" outlineLevel="0" collapsed="false">
      <c r="A170" s="195" t="s">
        <v>332</v>
      </c>
      <c r="B170" s="196" t="s">
        <v>333</v>
      </c>
      <c r="C170" s="161" t="n">
        <f aca="false">'Planilha orçamentária '!F173</f>
        <v>3948.23885907</v>
      </c>
      <c r="D170" s="162"/>
      <c r="E170" s="199" t="n">
        <f aca="false">F170/C170</f>
        <v>1</v>
      </c>
      <c r="F170" s="198" t="n">
        <f aca="false">SUM(F171:F174)</f>
        <v>3948.23885907</v>
      </c>
      <c r="G170" s="165"/>
      <c r="H170" s="212" t="n">
        <f aca="false">I170/C170</f>
        <v>0</v>
      </c>
      <c r="I170" s="213" t="n">
        <f aca="false">SUM(I171:I174)</f>
        <v>0</v>
      </c>
      <c r="J170" s="200"/>
      <c r="K170" s="199"/>
      <c r="L170" s="201"/>
      <c r="N170" s="169" t="n">
        <f aca="false">E170+H170</f>
        <v>1</v>
      </c>
      <c r="O170" s="170" t="e">
        <f aca="false">F170+#REF!+#REF!+#REF!+I170-C170</f>
        <v>#REF!</v>
      </c>
      <c r="Q170" s="203"/>
    </row>
    <row r="171" s="192" customFormat="true" ht="25.5" hidden="true" customHeight="false" outlineLevel="0" collapsed="false">
      <c r="A171" s="183" t="s">
        <v>334</v>
      </c>
      <c r="B171" s="184" t="s">
        <v>329</v>
      </c>
      <c r="C171" s="185" t="n">
        <f aca="false">'Planilha orçamentária '!Q174</f>
        <v>301.76605452</v>
      </c>
      <c r="D171" s="186"/>
      <c r="E171" s="187" t="n">
        <v>1</v>
      </c>
      <c r="F171" s="188" t="n">
        <f aca="false">E171*C171</f>
        <v>301.76605452</v>
      </c>
      <c r="G171" s="189"/>
      <c r="H171" s="187"/>
      <c r="I171" s="188" t="n">
        <f aca="false">H171*C171</f>
        <v>0</v>
      </c>
      <c r="J171" s="190"/>
      <c r="K171" s="187"/>
      <c r="L171" s="191"/>
      <c r="N171" s="181" t="n">
        <f aca="false">E171+H171</f>
        <v>1</v>
      </c>
      <c r="O171" s="193" t="e">
        <f aca="false">F171+#REF!+#REF!+#REF!+I171-C171</f>
        <v>#REF!</v>
      </c>
      <c r="Q171" s="194"/>
    </row>
    <row r="172" s="192" customFormat="true" ht="25.5" hidden="true" customHeight="false" outlineLevel="0" collapsed="false">
      <c r="A172" s="183" t="s">
        <v>335</v>
      </c>
      <c r="B172" s="184" t="s">
        <v>336</v>
      </c>
      <c r="C172" s="185" t="n">
        <f aca="false">'Planilha orçamentária '!Q175</f>
        <v>845.5939236</v>
      </c>
      <c r="D172" s="186"/>
      <c r="E172" s="187" t="n">
        <v>1</v>
      </c>
      <c r="F172" s="188" t="n">
        <f aca="false">E172*C172</f>
        <v>845.5939236</v>
      </c>
      <c r="G172" s="189"/>
      <c r="H172" s="187"/>
      <c r="I172" s="188" t="n">
        <f aca="false">H172*C172</f>
        <v>0</v>
      </c>
      <c r="J172" s="190"/>
      <c r="K172" s="187"/>
      <c r="L172" s="191"/>
      <c r="N172" s="181" t="n">
        <f aca="false">E172+H172</f>
        <v>1</v>
      </c>
      <c r="O172" s="193" t="e">
        <f aca="false">F172+#REF!+#REF!+#REF!+I172-C172</f>
        <v>#REF!</v>
      </c>
      <c r="Q172" s="194"/>
    </row>
    <row r="173" s="192" customFormat="true" ht="25.5" hidden="true" customHeight="false" outlineLevel="0" collapsed="false">
      <c r="A173" s="183" t="s">
        <v>337</v>
      </c>
      <c r="B173" s="184" t="s">
        <v>331</v>
      </c>
      <c r="C173" s="185" t="n">
        <f aca="false">'Planilha orçamentária '!Q176</f>
        <v>1216.62722685</v>
      </c>
      <c r="D173" s="186"/>
      <c r="E173" s="187" t="n">
        <v>1</v>
      </c>
      <c r="F173" s="188" t="n">
        <f aca="false">E173*C173</f>
        <v>1216.62722685</v>
      </c>
      <c r="G173" s="189"/>
      <c r="H173" s="187"/>
      <c r="I173" s="188" t="n">
        <f aca="false">H173*C173</f>
        <v>0</v>
      </c>
      <c r="J173" s="190"/>
      <c r="K173" s="187"/>
      <c r="L173" s="191"/>
      <c r="N173" s="181" t="n">
        <f aca="false">E173+H173</f>
        <v>1</v>
      </c>
      <c r="O173" s="193" t="e">
        <f aca="false">F173+#REF!+#REF!+#REF!+I173-C173</f>
        <v>#REF!</v>
      </c>
      <c r="Q173" s="194"/>
    </row>
    <row r="174" s="192" customFormat="true" ht="25.5" hidden="true" customHeight="false" outlineLevel="0" collapsed="false">
      <c r="A174" s="183" t="s">
        <v>338</v>
      </c>
      <c r="B174" s="184" t="s">
        <v>339</v>
      </c>
      <c r="C174" s="185" t="n">
        <f aca="false">'Planilha orçamentária '!Q177</f>
        <v>1584.2516541</v>
      </c>
      <c r="D174" s="186"/>
      <c r="E174" s="187" t="n">
        <v>1</v>
      </c>
      <c r="F174" s="188" t="n">
        <f aca="false">E174*C174</f>
        <v>1584.2516541</v>
      </c>
      <c r="G174" s="189"/>
      <c r="H174" s="187"/>
      <c r="I174" s="188" t="n">
        <f aca="false">H174*C174</f>
        <v>0</v>
      </c>
      <c r="J174" s="190"/>
      <c r="K174" s="187"/>
      <c r="L174" s="191"/>
      <c r="N174" s="181" t="n">
        <f aca="false">E174+H174</f>
        <v>1</v>
      </c>
      <c r="O174" s="193" t="e">
        <f aca="false">F174+#REF!+#REF!+#REF!+I174-C174</f>
        <v>#REF!</v>
      </c>
      <c r="Q174" s="194"/>
    </row>
    <row r="175" customFormat="false" ht="12.75" hidden="false" customHeight="false" outlineLevel="0" collapsed="false">
      <c r="A175" s="172" t="s">
        <v>340</v>
      </c>
      <c r="B175" s="173" t="s">
        <v>341</v>
      </c>
      <c r="C175" s="174" t="n">
        <f aca="false">'Planilha orçamentária '!F178</f>
        <v>52092.52059885</v>
      </c>
      <c r="D175" s="175"/>
      <c r="E175" s="205" t="n">
        <f aca="false">F175/C175</f>
        <v>0.722866513927746</v>
      </c>
      <c r="F175" s="214" t="n">
        <f aca="false">F176+F180+F190+F205</f>
        <v>37655.938767</v>
      </c>
      <c r="G175" s="204"/>
      <c r="H175" s="205" t="n">
        <f aca="false">I175/C175</f>
        <v>0.277133486072254</v>
      </c>
      <c r="I175" s="214" t="n">
        <f aca="false">I176+I180+I190+I205</f>
        <v>14436.58183185</v>
      </c>
      <c r="J175" s="206"/>
      <c r="K175" s="205"/>
      <c r="L175" s="215"/>
      <c r="N175" s="181" t="n">
        <f aca="false">E175+H175</f>
        <v>1</v>
      </c>
      <c r="O175" s="112" t="e">
        <f aca="false">F175+#REF!+#REF!+#REF!+I175-C175</f>
        <v>#REF!</v>
      </c>
      <c r="Q175" s="142"/>
    </row>
    <row r="176" s="202" customFormat="true" ht="12.75" hidden="false" customHeight="false" outlineLevel="0" collapsed="false">
      <c r="A176" s="195" t="s">
        <v>342</v>
      </c>
      <c r="B176" s="196" t="s">
        <v>343</v>
      </c>
      <c r="C176" s="161" t="n">
        <f aca="false">'Planilha orçamentária '!F179</f>
        <v>10385.844741</v>
      </c>
      <c r="D176" s="162"/>
      <c r="E176" s="199" t="n">
        <f aca="false">F176/C176</f>
        <v>1</v>
      </c>
      <c r="F176" s="198" t="n">
        <f aca="false">SUM(F177:F179)</f>
        <v>10385.844741</v>
      </c>
      <c r="G176" s="165"/>
      <c r="H176" s="212" t="n">
        <f aca="false">I176/C176</f>
        <v>0</v>
      </c>
      <c r="I176" s="213" t="n">
        <f aca="false">SUM(I177:I179)</f>
        <v>0</v>
      </c>
      <c r="J176" s="200"/>
      <c r="K176" s="199"/>
      <c r="L176" s="201"/>
      <c r="N176" s="169" t="n">
        <f aca="false">E176+H176</f>
        <v>1</v>
      </c>
      <c r="O176" s="170" t="e">
        <f aca="false">F176+#REF!+#REF!+#REF!+I176-C176</f>
        <v>#REF!</v>
      </c>
      <c r="Q176" s="203"/>
    </row>
    <row r="177" s="192" customFormat="true" ht="25.5" hidden="true" customHeight="false" outlineLevel="0" collapsed="false">
      <c r="A177" s="183" t="s">
        <v>344</v>
      </c>
      <c r="B177" s="184" t="s">
        <v>93</v>
      </c>
      <c r="C177" s="185" t="n">
        <f aca="false">'Planilha orçamentária '!Q180</f>
        <v>6436.624842</v>
      </c>
      <c r="D177" s="186"/>
      <c r="E177" s="187" t="n">
        <v>1</v>
      </c>
      <c r="F177" s="188" t="n">
        <f aca="false">E177*C177</f>
        <v>6436.624842</v>
      </c>
      <c r="G177" s="189"/>
      <c r="H177" s="187"/>
      <c r="I177" s="188" t="n">
        <f aca="false">H177*C177</f>
        <v>0</v>
      </c>
      <c r="J177" s="190"/>
      <c r="K177" s="187"/>
      <c r="L177" s="191"/>
      <c r="N177" s="181" t="n">
        <f aca="false">E177+H177</f>
        <v>1</v>
      </c>
      <c r="O177" s="193" t="e">
        <f aca="false">F177+#REF!+#REF!+#REF!+I177-C177</f>
        <v>#REF!</v>
      </c>
      <c r="Q177" s="194"/>
    </row>
    <row r="178" s="192" customFormat="true" ht="51" hidden="true" customHeight="false" outlineLevel="0" collapsed="false">
      <c r="A178" s="183" t="s">
        <v>345</v>
      </c>
      <c r="B178" s="184" t="s">
        <v>346</v>
      </c>
      <c r="C178" s="185" t="n">
        <f aca="false">'Planilha orçamentária '!Q181</f>
        <v>1350.347181</v>
      </c>
      <c r="D178" s="186"/>
      <c r="E178" s="187" t="n">
        <v>1</v>
      </c>
      <c r="F178" s="188" t="n">
        <f aca="false">E178*C178</f>
        <v>1350.347181</v>
      </c>
      <c r="G178" s="189"/>
      <c r="H178" s="217"/>
      <c r="I178" s="188" t="n">
        <f aca="false">H178*C178</f>
        <v>0</v>
      </c>
      <c r="J178" s="190"/>
      <c r="K178" s="217" t="n">
        <f aca="false">L178/$C178</f>
        <v>0</v>
      </c>
      <c r="L178" s="230" t="n">
        <f aca="false">L179+L194+L200</f>
        <v>0</v>
      </c>
      <c r="N178" s="181" t="n">
        <f aca="false">E178+H178</f>
        <v>1</v>
      </c>
      <c r="O178" s="193" t="e">
        <f aca="false">F178+#REF!+#REF!+#REF!+I178-C178</f>
        <v>#REF!</v>
      </c>
      <c r="Q178" s="194"/>
    </row>
    <row r="179" s="192" customFormat="true" ht="25.5" hidden="true" customHeight="false" outlineLevel="0" collapsed="false">
      <c r="A179" s="183" t="s">
        <v>347</v>
      </c>
      <c r="B179" s="184" t="s">
        <v>348</v>
      </c>
      <c r="C179" s="185" t="n">
        <f aca="false">'Planilha orçamentária '!Q182</f>
        <v>2598.872718</v>
      </c>
      <c r="D179" s="186"/>
      <c r="E179" s="187" t="n">
        <v>1</v>
      </c>
      <c r="F179" s="188" t="n">
        <f aca="false">E179*C179</f>
        <v>2598.872718</v>
      </c>
      <c r="G179" s="189"/>
      <c r="H179" s="187"/>
      <c r="I179" s="188" t="n">
        <f aca="false">H179*C179</f>
        <v>0</v>
      </c>
      <c r="J179" s="190"/>
      <c r="K179" s="187"/>
      <c r="L179" s="209"/>
      <c r="N179" s="181" t="n">
        <f aca="false">E179+H179</f>
        <v>1</v>
      </c>
      <c r="O179" s="193" t="e">
        <f aca="false">F179+#REF!+#REF!+#REF!+I179-C179</f>
        <v>#REF!</v>
      </c>
      <c r="Q179" s="194"/>
    </row>
    <row r="180" customFormat="false" ht="12.75" hidden="false" customHeight="false" outlineLevel="0" collapsed="false">
      <c r="A180" s="172" t="s">
        <v>349</v>
      </c>
      <c r="B180" s="173" t="s">
        <v>350</v>
      </c>
      <c r="C180" s="174" t="n">
        <f aca="false">'Planilha orçamentária '!F183</f>
        <v>7931.50774785</v>
      </c>
      <c r="D180" s="175"/>
      <c r="E180" s="207" t="n">
        <f aca="false">F180/C180</f>
        <v>0</v>
      </c>
      <c r="F180" s="208" t="n">
        <f aca="false">SUM(F181:F189)</f>
        <v>0</v>
      </c>
      <c r="G180" s="204"/>
      <c r="H180" s="205" t="n">
        <f aca="false">I180/C180</f>
        <v>1</v>
      </c>
      <c r="I180" s="214" t="n">
        <f aca="false">SUM(I181:I189)</f>
        <v>7931.50774785</v>
      </c>
      <c r="J180" s="206"/>
      <c r="K180" s="205"/>
      <c r="L180" s="215"/>
      <c r="N180" s="181" t="n">
        <f aca="false">E180+H180</f>
        <v>1</v>
      </c>
      <c r="O180" s="112" t="e">
        <f aca="false">F180+#REF!+#REF!+#REF!+I180-C180</f>
        <v>#REF!</v>
      </c>
      <c r="Q180" s="142"/>
    </row>
    <row r="181" s="192" customFormat="true" ht="25.5" hidden="true" customHeight="false" outlineLevel="0" collapsed="false">
      <c r="A181" s="183" t="s">
        <v>351</v>
      </c>
      <c r="B181" s="184" t="s">
        <v>352</v>
      </c>
      <c r="C181" s="185" t="n">
        <f aca="false">'Planilha orçamentária '!Q184</f>
        <v>171.51648435</v>
      </c>
      <c r="D181" s="186"/>
      <c r="E181" s="187"/>
      <c r="F181" s="188" t="n">
        <f aca="false">E181*C181</f>
        <v>0</v>
      </c>
      <c r="G181" s="189"/>
      <c r="H181" s="187" t="n">
        <v>1</v>
      </c>
      <c r="I181" s="188" t="n">
        <f aca="false">H181*C181</f>
        <v>171.51648435</v>
      </c>
      <c r="J181" s="190"/>
      <c r="K181" s="187"/>
      <c r="L181" s="191"/>
      <c r="N181" s="181" t="n">
        <f aca="false">E181+H181</f>
        <v>1</v>
      </c>
      <c r="O181" s="193" t="e">
        <f aca="false">F181+#REF!+#REF!+#REF!+I181-C181</f>
        <v>#REF!</v>
      </c>
      <c r="Q181" s="194"/>
    </row>
    <row r="182" s="192" customFormat="true" ht="25.5" hidden="true" customHeight="false" outlineLevel="0" collapsed="false">
      <c r="A182" s="183" t="s">
        <v>353</v>
      </c>
      <c r="B182" s="184" t="s">
        <v>354</v>
      </c>
      <c r="C182" s="185" t="n">
        <f aca="false">'Planilha orçamentária '!Q185</f>
        <v>1550.2962849</v>
      </c>
      <c r="D182" s="186"/>
      <c r="E182" s="187"/>
      <c r="F182" s="188" t="n">
        <f aca="false">E182*C182</f>
        <v>0</v>
      </c>
      <c r="G182" s="189"/>
      <c r="H182" s="187" t="n">
        <v>1</v>
      </c>
      <c r="I182" s="188" t="n">
        <f aca="false">H182*C182</f>
        <v>1550.2962849</v>
      </c>
      <c r="J182" s="190"/>
      <c r="K182" s="187"/>
      <c r="L182" s="191"/>
      <c r="N182" s="181" t="n">
        <f aca="false">E182+H182</f>
        <v>1</v>
      </c>
      <c r="O182" s="193" t="e">
        <f aca="false">F182+#REF!+#REF!+#REF!+I182-C182</f>
        <v>#REF!</v>
      </c>
      <c r="Q182" s="194"/>
    </row>
    <row r="183" s="210" customFormat="true" ht="25.5" hidden="true" customHeight="false" outlineLevel="0" collapsed="false">
      <c r="A183" s="183" t="s">
        <v>355</v>
      </c>
      <c r="B183" s="184" t="s">
        <v>356</v>
      </c>
      <c r="C183" s="185" t="n">
        <f aca="false">'Planilha orçamentária '!Q186</f>
        <v>151.30679007</v>
      </c>
      <c r="D183" s="186"/>
      <c r="E183" s="187"/>
      <c r="F183" s="188" t="n">
        <f aca="false">E183*C183</f>
        <v>0</v>
      </c>
      <c r="G183" s="189"/>
      <c r="H183" s="187" t="n">
        <v>1</v>
      </c>
      <c r="I183" s="188" t="n">
        <f aca="false">H183*C183</f>
        <v>151.30679007</v>
      </c>
      <c r="J183" s="190"/>
      <c r="K183" s="187"/>
      <c r="L183" s="191"/>
      <c r="N183" s="181" t="n">
        <f aca="false">E183+H183</f>
        <v>1</v>
      </c>
      <c r="O183" s="193" t="e">
        <f aca="false">F183+#REF!+#REF!+#REF!+I183-C183</f>
        <v>#REF!</v>
      </c>
      <c r="Q183" s="211"/>
    </row>
    <row r="184" s="192" customFormat="true" ht="38.25" hidden="true" customHeight="false" outlineLevel="0" collapsed="false">
      <c r="A184" s="183" t="s">
        <v>357</v>
      </c>
      <c r="B184" s="184" t="s">
        <v>358</v>
      </c>
      <c r="C184" s="185" t="n">
        <f aca="false">'Planilha orçamentária '!Q187</f>
        <v>3296.13471339</v>
      </c>
      <c r="D184" s="186"/>
      <c r="E184" s="187"/>
      <c r="F184" s="188" t="n">
        <f aca="false">E184*C184</f>
        <v>0</v>
      </c>
      <c r="G184" s="189"/>
      <c r="H184" s="187" t="n">
        <v>1</v>
      </c>
      <c r="I184" s="188" t="n">
        <f aca="false">H184*C184</f>
        <v>3296.13471339</v>
      </c>
      <c r="J184" s="190"/>
      <c r="K184" s="187"/>
      <c r="L184" s="191"/>
      <c r="N184" s="181" t="n">
        <f aca="false">E184+H184</f>
        <v>1</v>
      </c>
      <c r="O184" s="193" t="e">
        <f aca="false">F184+#REF!+#REF!+#REF!+I184-C184</f>
        <v>#REF!</v>
      </c>
      <c r="Q184" s="194"/>
    </row>
    <row r="185" s="192" customFormat="true" ht="25.5" hidden="true" customHeight="false" outlineLevel="0" collapsed="false">
      <c r="A185" s="183" t="s">
        <v>359</v>
      </c>
      <c r="B185" s="184" t="s">
        <v>360</v>
      </c>
      <c r="C185" s="185" t="n">
        <f aca="false">'Planilha orçamentária '!Q188</f>
        <v>117.44491794</v>
      </c>
      <c r="D185" s="186"/>
      <c r="E185" s="187"/>
      <c r="F185" s="188" t="n">
        <f aca="false">E185*C185</f>
        <v>0</v>
      </c>
      <c r="G185" s="189"/>
      <c r="H185" s="187" t="n">
        <v>1</v>
      </c>
      <c r="I185" s="188" t="n">
        <f aca="false">H185*C185</f>
        <v>117.44491794</v>
      </c>
      <c r="J185" s="190"/>
      <c r="K185" s="187"/>
      <c r="L185" s="191"/>
      <c r="N185" s="181" t="n">
        <f aca="false">E185+H185</f>
        <v>1</v>
      </c>
      <c r="O185" s="193" t="e">
        <f aca="false">F185+#REF!+#REF!+#REF!+I185-C185</f>
        <v>#REF!</v>
      </c>
      <c r="Q185" s="194"/>
    </row>
    <row r="186" s="192" customFormat="true" ht="25.5" hidden="true" customHeight="false" outlineLevel="0" collapsed="false">
      <c r="A186" s="183" t="s">
        <v>361</v>
      </c>
      <c r="B186" s="184" t="s">
        <v>362</v>
      </c>
      <c r="C186" s="185" t="n">
        <f aca="false">'Planilha orçamentária '!Q189</f>
        <v>443.092125</v>
      </c>
      <c r="D186" s="186"/>
      <c r="E186" s="187"/>
      <c r="F186" s="188" t="n">
        <f aca="false">E186*C186</f>
        <v>0</v>
      </c>
      <c r="G186" s="189"/>
      <c r="H186" s="187" t="n">
        <v>1</v>
      </c>
      <c r="I186" s="188" t="n">
        <f aca="false">H186*C186</f>
        <v>443.092125</v>
      </c>
      <c r="J186" s="190"/>
      <c r="K186" s="187"/>
      <c r="L186" s="191"/>
      <c r="N186" s="181" t="n">
        <f aca="false">E186+H186</f>
        <v>1</v>
      </c>
      <c r="O186" s="193" t="e">
        <f aca="false">F186+#REF!+#REF!+#REF!+I186-C186</f>
        <v>#REF!</v>
      </c>
      <c r="Q186" s="194"/>
    </row>
    <row r="187" s="192" customFormat="true" ht="38.25" hidden="true" customHeight="false" outlineLevel="0" collapsed="false">
      <c r="A187" s="183" t="s">
        <v>363</v>
      </c>
      <c r="B187" s="184" t="s">
        <v>364</v>
      </c>
      <c r="C187" s="185" t="n">
        <f aca="false">'Planilha orçamentária '!Q190</f>
        <v>920.248308</v>
      </c>
      <c r="D187" s="186"/>
      <c r="E187" s="187"/>
      <c r="F187" s="188" t="n">
        <f aca="false">E187*C187</f>
        <v>0</v>
      </c>
      <c r="G187" s="189"/>
      <c r="H187" s="187" t="n">
        <v>1</v>
      </c>
      <c r="I187" s="188" t="n">
        <f aca="false">H187*C187</f>
        <v>920.248308</v>
      </c>
      <c r="J187" s="190"/>
      <c r="K187" s="187"/>
      <c r="L187" s="191"/>
      <c r="N187" s="181" t="n">
        <f aca="false">E187+H187</f>
        <v>1</v>
      </c>
      <c r="O187" s="193" t="e">
        <f aca="false">F187+#REF!+#REF!+#REF!+I187-C187</f>
        <v>#REF!</v>
      </c>
      <c r="Q187" s="194"/>
    </row>
    <row r="188" s="192" customFormat="true" ht="25.5" hidden="true" customHeight="false" outlineLevel="0" collapsed="false">
      <c r="A188" s="183" t="s">
        <v>365</v>
      </c>
      <c r="B188" s="184" t="s">
        <v>366</v>
      </c>
      <c r="C188" s="185" t="n">
        <f aca="false">'Planilha orçamentária '!Q191</f>
        <v>219.23025</v>
      </c>
      <c r="D188" s="186"/>
      <c r="E188" s="187"/>
      <c r="F188" s="188" t="n">
        <f aca="false">E188*C188</f>
        <v>0</v>
      </c>
      <c r="G188" s="189"/>
      <c r="H188" s="187" t="n">
        <v>1</v>
      </c>
      <c r="I188" s="188" t="n">
        <f aca="false">H188*C188</f>
        <v>219.23025</v>
      </c>
      <c r="J188" s="190"/>
      <c r="K188" s="187"/>
      <c r="L188" s="191"/>
      <c r="N188" s="181" t="n">
        <f aca="false">E188+H188</f>
        <v>1</v>
      </c>
      <c r="O188" s="193" t="e">
        <f aca="false">F188+#REF!+#REF!+#REF!+I188-C188</f>
        <v>#REF!</v>
      </c>
      <c r="Q188" s="194"/>
    </row>
    <row r="189" s="192" customFormat="true" ht="38.25" hidden="true" customHeight="false" outlineLevel="0" collapsed="false">
      <c r="A189" s="183" t="s">
        <v>367</v>
      </c>
      <c r="B189" s="184" t="s">
        <v>368</v>
      </c>
      <c r="C189" s="185" t="n">
        <f aca="false">'Planilha orçamentária '!Q192</f>
        <v>1062.2378742</v>
      </c>
      <c r="D189" s="186"/>
      <c r="E189" s="187"/>
      <c r="F189" s="188" t="n">
        <f aca="false">E189*C189</f>
        <v>0</v>
      </c>
      <c r="G189" s="189"/>
      <c r="H189" s="187" t="n">
        <v>1</v>
      </c>
      <c r="I189" s="188" t="n">
        <f aca="false">H189*C189</f>
        <v>1062.2378742</v>
      </c>
      <c r="J189" s="190"/>
      <c r="K189" s="187"/>
      <c r="L189" s="191"/>
      <c r="N189" s="181" t="n">
        <f aca="false">E189+H189</f>
        <v>1</v>
      </c>
      <c r="O189" s="193" t="e">
        <f aca="false">F189+#REF!+#REF!+#REF!+I189-C189</f>
        <v>#REF!</v>
      </c>
      <c r="Q189" s="194"/>
    </row>
    <row r="190" s="202" customFormat="true" ht="12.75" hidden="false" customHeight="false" outlineLevel="0" collapsed="false">
      <c r="A190" s="195" t="s">
        <v>369</v>
      </c>
      <c r="B190" s="196" t="s">
        <v>370</v>
      </c>
      <c r="C190" s="161" t="n">
        <f aca="false">'Planilha orçamentária '!F193</f>
        <v>27270.094026</v>
      </c>
      <c r="D190" s="162"/>
      <c r="E190" s="199" t="n">
        <f aca="false">F190/C190</f>
        <v>1</v>
      </c>
      <c r="F190" s="198" t="n">
        <f aca="false">SUM(F191:F204)</f>
        <v>27270.094026</v>
      </c>
      <c r="G190" s="165"/>
      <c r="H190" s="212" t="n">
        <f aca="false">I190/C190</f>
        <v>0</v>
      </c>
      <c r="I190" s="213" t="n">
        <f aca="false">SUM(I191:I204)</f>
        <v>0</v>
      </c>
      <c r="J190" s="200"/>
      <c r="K190" s="199"/>
      <c r="L190" s="201"/>
      <c r="N190" s="169" t="n">
        <f aca="false">E190+H190</f>
        <v>1</v>
      </c>
      <c r="O190" s="170" t="e">
        <f aca="false">F190+#REF!+#REF!+#REF!+I190-C190</f>
        <v>#REF!</v>
      </c>
      <c r="Q190" s="203"/>
    </row>
    <row r="191" s="192" customFormat="true" ht="25.5" hidden="true" customHeight="false" outlineLevel="0" collapsed="false">
      <c r="A191" s="183" t="s">
        <v>371</v>
      </c>
      <c r="B191" s="184" t="s">
        <v>372</v>
      </c>
      <c r="C191" s="185" t="n">
        <f aca="false">'Planilha orçamentária '!Q194</f>
        <v>512.220672</v>
      </c>
      <c r="D191" s="186"/>
      <c r="E191" s="187" t="n">
        <v>1</v>
      </c>
      <c r="F191" s="188" t="n">
        <f aca="false">E191*C191</f>
        <v>512.220672</v>
      </c>
      <c r="G191" s="189"/>
      <c r="H191" s="187"/>
      <c r="I191" s="188" t="n">
        <f aca="false">H191*C191</f>
        <v>0</v>
      </c>
      <c r="J191" s="190"/>
      <c r="K191" s="187"/>
      <c r="L191" s="191"/>
      <c r="N191" s="181" t="n">
        <f aca="false">E191+H191</f>
        <v>1</v>
      </c>
      <c r="O191" s="193" t="e">
        <f aca="false">F191+#REF!+#REF!+#REF!+I191-C191</f>
        <v>#REF!</v>
      </c>
      <c r="Q191" s="194"/>
    </row>
    <row r="192" s="192" customFormat="true" ht="51" hidden="true" customHeight="false" outlineLevel="0" collapsed="false">
      <c r="A192" s="183" t="s">
        <v>373</v>
      </c>
      <c r="B192" s="184" t="s">
        <v>87</v>
      </c>
      <c r="C192" s="185" t="n">
        <f aca="false">'Planilha orçamentária '!Q195</f>
        <v>3611.30889</v>
      </c>
      <c r="D192" s="186"/>
      <c r="E192" s="187" t="n">
        <v>1</v>
      </c>
      <c r="F192" s="188" t="n">
        <f aca="false">E192*C192</f>
        <v>3611.30889</v>
      </c>
      <c r="G192" s="189"/>
      <c r="H192" s="187"/>
      <c r="I192" s="188" t="n">
        <f aca="false">H192*C192</f>
        <v>0</v>
      </c>
      <c r="J192" s="190"/>
      <c r="K192" s="187"/>
      <c r="L192" s="191"/>
      <c r="N192" s="181" t="n">
        <f aca="false">E192+H192</f>
        <v>1</v>
      </c>
      <c r="O192" s="193" t="e">
        <f aca="false">F192+#REF!+#REF!+#REF!+I192-C192</f>
        <v>#REF!</v>
      </c>
      <c r="Q192" s="194"/>
    </row>
    <row r="193" s="192" customFormat="true" ht="25.5" hidden="true" customHeight="false" outlineLevel="0" collapsed="false">
      <c r="A193" s="183" t="s">
        <v>374</v>
      </c>
      <c r="B193" s="184" t="s">
        <v>375</v>
      </c>
      <c r="C193" s="185" t="n">
        <f aca="false">'Planilha orçamentária '!Q196</f>
        <v>165.355188</v>
      </c>
      <c r="D193" s="186"/>
      <c r="E193" s="187" t="n">
        <v>1</v>
      </c>
      <c r="F193" s="188" t="n">
        <f aca="false">E193*C193</f>
        <v>165.355188</v>
      </c>
      <c r="G193" s="189"/>
      <c r="H193" s="187"/>
      <c r="I193" s="188" t="n">
        <f aca="false">H193*C193</f>
        <v>0</v>
      </c>
      <c r="J193" s="190"/>
      <c r="K193" s="187"/>
      <c r="L193" s="191"/>
      <c r="N193" s="181" t="n">
        <f aca="false">E193+H193</f>
        <v>1</v>
      </c>
      <c r="O193" s="193" t="e">
        <f aca="false">F193+#REF!+#REF!+#REF!+I193-C193</f>
        <v>#REF!</v>
      </c>
      <c r="Q193" s="194"/>
    </row>
    <row r="194" s="192" customFormat="true" ht="25.5" hidden="true" customHeight="false" outlineLevel="0" collapsed="false">
      <c r="A194" s="183" t="s">
        <v>376</v>
      </c>
      <c r="B194" s="184" t="s">
        <v>113</v>
      </c>
      <c r="C194" s="185" t="n">
        <f aca="false">'Planilha orçamentária '!Q197</f>
        <v>191.292288</v>
      </c>
      <c r="D194" s="186"/>
      <c r="E194" s="187" t="n">
        <v>1</v>
      </c>
      <c r="F194" s="188" t="n">
        <f aca="false">E194*C194</f>
        <v>191.292288</v>
      </c>
      <c r="G194" s="189"/>
      <c r="H194" s="187"/>
      <c r="I194" s="188" t="n">
        <f aca="false">H194*C194</f>
        <v>0</v>
      </c>
      <c r="J194" s="190"/>
      <c r="K194" s="187"/>
      <c r="L194" s="209"/>
      <c r="N194" s="181" t="n">
        <f aca="false">E194+H194</f>
        <v>1</v>
      </c>
      <c r="O194" s="193" t="e">
        <f aca="false">F194+#REF!+#REF!+#REF!+I194-C194</f>
        <v>#REF!</v>
      </c>
      <c r="Q194" s="194"/>
    </row>
    <row r="195" s="192" customFormat="true" ht="25.5" hidden="true" customHeight="false" outlineLevel="0" collapsed="false">
      <c r="A195" s="183" t="s">
        <v>377</v>
      </c>
      <c r="B195" s="184" t="s">
        <v>111</v>
      </c>
      <c r="C195" s="185" t="n">
        <f aca="false">'Planilha orçamentária '!Q198</f>
        <v>314.135334</v>
      </c>
      <c r="D195" s="186"/>
      <c r="E195" s="187" t="n">
        <v>1</v>
      </c>
      <c r="F195" s="188" t="n">
        <f aca="false">E195*C195</f>
        <v>314.135334</v>
      </c>
      <c r="G195" s="189"/>
      <c r="H195" s="187"/>
      <c r="I195" s="188" t="n">
        <f aca="false">H195*C195</f>
        <v>0</v>
      </c>
      <c r="J195" s="190"/>
      <c r="K195" s="187"/>
      <c r="L195" s="191"/>
      <c r="N195" s="181" t="n">
        <f aca="false">E195+H195</f>
        <v>1</v>
      </c>
      <c r="O195" s="193" t="e">
        <f aca="false">F195+#REF!+#REF!+#REF!+I195-C195</f>
        <v>#REF!</v>
      </c>
      <c r="Q195" s="194"/>
    </row>
    <row r="196" s="192" customFormat="true" ht="12.75" hidden="true" customHeight="false" outlineLevel="0" collapsed="false">
      <c r="A196" s="183" t="s">
        <v>378</v>
      </c>
      <c r="B196" s="184" t="s">
        <v>115</v>
      </c>
      <c r="C196" s="185" t="n">
        <f aca="false">'Planilha orçamentária '!Q199</f>
        <v>4292.09304576</v>
      </c>
      <c r="D196" s="186"/>
      <c r="E196" s="187" t="n">
        <v>1</v>
      </c>
      <c r="F196" s="188" t="n">
        <f aca="false">E196*C196</f>
        <v>4292.09304576</v>
      </c>
      <c r="G196" s="189"/>
      <c r="H196" s="187"/>
      <c r="I196" s="188" t="n">
        <f aca="false">H196*C196</f>
        <v>0</v>
      </c>
      <c r="J196" s="190"/>
      <c r="K196" s="187"/>
      <c r="L196" s="191"/>
      <c r="N196" s="181" t="n">
        <f aca="false">E196+H196</f>
        <v>1</v>
      </c>
      <c r="O196" s="193" t="e">
        <f aca="false">F196+#REF!+#REF!+#REF!+I196-C196</f>
        <v>#REF!</v>
      </c>
      <c r="Q196" s="194"/>
    </row>
    <row r="197" s="192" customFormat="true" ht="12.75" hidden="true" customHeight="false" outlineLevel="0" collapsed="false">
      <c r="A197" s="183" t="s">
        <v>379</v>
      </c>
      <c r="B197" s="184" t="s">
        <v>153</v>
      </c>
      <c r="C197" s="185" t="n">
        <f aca="false">'Planilha orçamentária '!Q200</f>
        <v>1228.2032016</v>
      </c>
      <c r="D197" s="186"/>
      <c r="E197" s="187" t="n">
        <v>1</v>
      </c>
      <c r="F197" s="188" t="n">
        <f aca="false">E197*C197</f>
        <v>1228.2032016</v>
      </c>
      <c r="G197" s="189"/>
      <c r="H197" s="187"/>
      <c r="I197" s="188" t="n">
        <f aca="false">H197*C197</f>
        <v>0</v>
      </c>
      <c r="J197" s="190"/>
      <c r="K197" s="187"/>
      <c r="L197" s="191"/>
      <c r="N197" s="181" t="n">
        <f aca="false">E197+H197</f>
        <v>1</v>
      </c>
      <c r="O197" s="193" t="e">
        <f aca="false">F197+#REF!+#REF!+#REF!+I197-C197</f>
        <v>#REF!</v>
      </c>
      <c r="Q197" s="194"/>
    </row>
    <row r="198" s="192" customFormat="true" ht="51" hidden="true" customHeight="false" outlineLevel="0" collapsed="false">
      <c r="A198" s="183" t="s">
        <v>380</v>
      </c>
      <c r="B198" s="184" t="s">
        <v>381</v>
      </c>
      <c r="C198" s="185" t="n">
        <f aca="false">'Planilha orçamentária '!Q201</f>
        <v>6373.116</v>
      </c>
      <c r="D198" s="186"/>
      <c r="E198" s="187" t="n">
        <v>1</v>
      </c>
      <c r="F198" s="188" t="n">
        <f aca="false">E198*C198</f>
        <v>6373.116</v>
      </c>
      <c r="G198" s="189"/>
      <c r="H198" s="187"/>
      <c r="I198" s="188" t="n">
        <f aca="false">H198*C198</f>
        <v>0</v>
      </c>
      <c r="J198" s="190"/>
      <c r="K198" s="187"/>
      <c r="L198" s="191"/>
      <c r="N198" s="181" t="n">
        <f aca="false">E198+H198</f>
        <v>1</v>
      </c>
      <c r="O198" s="193" t="e">
        <f aca="false">F198+#REF!+#REF!+#REF!+I198-C198</f>
        <v>#REF!</v>
      </c>
      <c r="Q198" s="194"/>
    </row>
    <row r="199" s="210" customFormat="true" ht="25.5" hidden="true" customHeight="false" outlineLevel="0" collapsed="false">
      <c r="A199" s="183" t="s">
        <v>382</v>
      </c>
      <c r="B199" s="184" t="s">
        <v>159</v>
      </c>
      <c r="C199" s="185" t="n">
        <f aca="false">'Planilha orçamentária '!Q202</f>
        <v>340.14654</v>
      </c>
      <c r="D199" s="186"/>
      <c r="E199" s="187" t="n">
        <v>1</v>
      </c>
      <c r="F199" s="188" t="n">
        <f aca="false">E199*C199</f>
        <v>340.14654</v>
      </c>
      <c r="G199" s="189"/>
      <c r="H199" s="187"/>
      <c r="I199" s="188" t="n">
        <f aca="false">H199*C199</f>
        <v>0</v>
      </c>
      <c r="J199" s="190"/>
      <c r="K199" s="187"/>
      <c r="L199" s="191"/>
      <c r="N199" s="181" t="n">
        <f aca="false">E199+H199</f>
        <v>1</v>
      </c>
      <c r="O199" s="193" t="e">
        <f aca="false">F199+#REF!+#REF!+#REF!+I199-C199</f>
        <v>#REF!</v>
      </c>
      <c r="Q199" s="211"/>
    </row>
    <row r="200" s="192" customFormat="true" ht="38.25" hidden="true" customHeight="false" outlineLevel="0" collapsed="false">
      <c r="A200" s="183" t="s">
        <v>383</v>
      </c>
      <c r="B200" s="184" t="s">
        <v>384</v>
      </c>
      <c r="C200" s="185" t="n">
        <f aca="false">'Planilha orçamentária '!Q203</f>
        <v>826.77594</v>
      </c>
      <c r="D200" s="186"/>
      <c r="E200" s="187" t="n">
        <v>1</v>
      </c>
      <c r="F200" s="188" t="n">
        <f aca="false">E200*C200</f>
        <v>826.77594</v>
      </c>
      <c r="G200" s="189"/>
      <c r="H200" s="187"/>
      <c r="I200" s="188" t="n">
        <f aca="false">H200*C200</f>
        <v>0</v>
      </c>
      <c r="J200" s="190"/>
      <c r="K200" s="187"/>
      <c r="L200" s="209"/>
      <c r="N200" s="181" t="n">
        <f aca="false">E200+H200</f>
        <v>1</v>
      </c>
      <c r="O200" s="193" t="e">
        <f aca="false">F200+#REF!+#REF!+#REF!+I200-C200</f>
        <v>#REF!</v>
      </c>
      <c r="Q200" s="194"/>
    </row>
    <row r="201" s="192" customFormat="true" ht="38.25" hidden="true" customHeight="false" outlineLevel="0" collapsed="false">
      <c r="A201" s="183" t="s">
        <v>385</v>
      </c>
      <c r="B201" s="184" t="s">
        <v>386</v>
      </c>
      <c r="C201" s="185" t="n">
        <f aca="false">'Planilha orçamentária '!Q204</f>
        <v>220.131873</v>
      </c>
      <c r="D201" s="186"/>
      <c r="E201" s="187" t="n">
        <v>1</v>
      </c>
      <c r="F201" s="188" t="n">
        <f aca="false">E201*C201</f>
        <v>220.131873</v>
      </c>
      <c r="G201" s="189"/>
      <c r="H201" s="187"/>
      <c r="I201" s="188" t="n">
        <f aca="false">H201*C201</f>
        <v>0</v>
      </c>
      <c r="J201" s="190"/>
      <c r="K201" s="187"/>
      <c r="L201" s="191"/>
      <c r="N201" s="181" t="n">
        <f aca="false">E201+H201</f>
        <v>1</v>
      </c>
      <c r="O201" s="193" t="e">
        <f aca="false">F201+#REF!+#REF!+#REF!+I201-C201</f>
        <v>#REF!</v>
      </c>
      <c r="Q201" s="194"/>
    </row>
    <row r="202" s="192" customFormat="true" ht="25.5" hidden="true" customHeight="false" outlineLevel="0" collapsed="false">
      <c r="A202" s="183" t="s">
        <v>387</v>
      </c>
      <c r="B202" s="184" t="s">
        <v>388</v>
      </c>
      <c r="C202" s="185" t="n">
        <f aca="false">'Planilha orçamentária '!Q205</f>
        <v>48.922311</v>
      </c>
      <c r="D202" s="186"/>
      <c r="E202" s="187" t="n">
        <v>1</v>
      </c>
      <c r="F202" s="188" t="n">
        <f aca="false">E202*C202</f>
        <v>48.922311</v>
      </c>
      <c r="G202" s="189"/>
      <c r="H202" s="187"/>
      <c r="I202" s="188" t="n">
        <f aca="false">H202*C202</f>
        <v>0</v>
      </c>
      <c r="J202" s="190"/>
      <c r="K202" s="187"/>
      <c r="L202" s="191"/>
      <c r="N202" s="181" t="n">
        <f aca="false">E202+H202</f>
        <v>1</v>
      </c>
      <c r="O202" s="193" t="e">
        <f aca="false">F202+#REF!+#REF!+#REF!+I202-C202</f>
        <v>#REF!</v>
      </c>
      <c r="Q202" s="194"/>
    </row>
    <row r="203" s="192" customFormat="true" ht="12.75" hidden="true" customHeight="false" outlineLevel="0" collapsed="false">
      <c r="A203" s="183" t="s">
        <v>389</v>
      </c>
      <c r="B203" s="184" t="s">
        <v>390</v>
      </c>
      <c r="C203" s="185" t="n">
        <f aca="false">'Planilha orçamentária '!Q206</f>
        <v>121.49975124</v>
      </c>
      <c r="D203" s="186"/>
      <c r="E203" s="187" t="n">
        <v>1</v>
      </c>
      <c r="F203" s="188" t="n">
        <f aca="false">E203*C203</f>
        <v>121.49975124</v>
      </c>
      <c r="G203" s="189"/>
      <c r="H203" s="187"/>
      <c r="I203" s="188" t="n">
        <f aca="false">H203*C203</f>
        <v>0</v>
      </c>
      <c r="J203" s="190"/>
      <c r="K203" s="187"/>
      <c r="L203" s="191"/>
      <c r="N203" s="181" t="n">
        <f aca="false">E203+H203</f>
        <v>1</v>
      </c>
      <c r="O203" s="193" t="e">
        <f aca="false">F203+#REF!+#REF!+#REF!+I203-C203</f>
        <v>#REF!</v>
      </c>
      <c r="Q203" s="194"/>
    </row>
    <row r="204" s="192" customFormat="true" ht="89.25" hidden="true" customHeight="false" outlineLevel="0" collapsed="false">
      <c r="A204" s="183" t="s">
        <v>391</v>
      </c>
      <c r="B204" s="184" t="s">
        <v>241</v>
      </c>
      <c r="C204" s="185" t="n">
        <f aca="false">'Planilha orçamentária '!Q207</f>
        <v>9024.8929914</v>
      </c>
      <c r="D204" s="186"/>
      <c r="E204" s="187" t="n">
        <v>1</v>
      </c>
      <c r="F204" s="188" t="n">
        <f aca="false">E204*C204</f>
        <v>9024.8929914</v>
      </c>
      <c r="G204" s="189"/>
      <c r="H204" s="187"/>
      <c r="I204" s="188" t="n">
        <f aca="false">H204*C204</f>
        <v>0</v>
      </c>
      <c r="J204" s="190"/>
      <c r="K204" s="187"/>
      <c r="L204" s="191"/>
      <c r="N204" s="181" t="n">
        <f aca="false">E204+H204</f>
        <v>1</v>
      </c>
      <c r="O204" s="193" t="e">
        <f aca="false">F204+#REF!+#REF!+#REF!+I204-C204</f>
        <v>#REF!</v>
      </c>
      <c r="Q204" s="194"/>
    </row>
    <row r="205" customFormat="false" ht="12.75" hidden="false" customHeight="false" outlineLevel="0" collapsed="false">
      <c r="A205" s="172" t="s">
        <v>392</v>
      </c>
      <c r="B205" s="173" t="s">
        <v>393</v>
      </c>
      <c r="C205" s="174" t="n">
        <f aca="false">'Planilha orçamentária '!F208</f>
        <v>6505.074084</v>
      </c>
      <c r="D205" s="175"/>
      <c r="E205" s="207" t="n">
        <f aca="false">F205/C205</f>
        <v>0</v>
      </c>
      <c r="F205" s="231" t="n">
        <f aca="false">SUM(F206:F214)</f>
        <v>0</v>
      </c>
      <c r="G205" s="204"/>
      <c r="H205" s="205" t="n">
        <f aca="false">I205/C205</f>
        <v>1</v>
      </c>
      <c r="I205" s="232" t="n">
        <f aca="false">SUM(I206:I214)</f>
        <v>6505.074084</v>
      </c>
      <c r="J205" s="206"/>
      <c r="K205" s="205"/>
      <c r="L205" s="233"/>
      <c r="N205" s="181" t="n">
        <f aca="false">E205+H205</f>
        <v>1</v>
      </c>
      <c r="O205" s="112" t="e">
        <f aca="false">F205+#REF!+#REF!+#REF!+I205-C205</f>
        <v>#REF!</v>
      </c>
      <c r="Q205" s="142"/>
    </row>
    <row r="206" s="192" customFormat="true" ht="38.25" hidden="true" customHeight="false" outlineLevel="0" collapsed="false">
      <c r="A206" s="183" t="s">
        <v>394</v>
      </c>
      <c r="B206" s="184" t="s">
        <v>119</v>
      </c>
      <c r="C206" s="185" t="n">
        <f aca="false">'Planilha orçamentária '!Q209</f>
        <v>101.241147</v>
      </c>
      <c r="D206" s="186"/>
      <c r="E206" s="187"/>
      <c r="F206" s="188" t="n">
        <f aca="false">E206*C206</f>
        <v>0</v>
      </c>
      <c r="G206" s="189"/>
      <c r="H206" s="187" t="n">
        <v>1</v>
      </c>
      <c r="I206" s="188" t="n">
        <f aca="false">H206*C206</f>
        <v>101.241147</v>
      </c>
      <c r="J206" s="190"/>
      <c r="K206" s="187"/>
      <c r="L206" s="191"/>
      <c r="N206" s="181" t="n">
        <f aca="false">E206+H206</f>
        <v>1</v>
      </c>
      <c r="O206" s="193" t="e">
        <f aca="false">F206+#REF!+#REF!+#REF!+I206-C206</f>
        <v>#REF!</v>
      </c>
      <c r="Q206" s="194"/>
    </row>
    <row r="207" s="192" customFormat="true" ht="38.25" hidden="true" customHeight="false" outlineLevel="0" collapsed="false">
      <c r="A207" s="183" t="s">
        <v>395</v>
      </c>
      <c r="B207" s="184" t="s">
        <v>121</v>
      </c>
      <c r="C207" s="185" t="n">
        <f aca="false">'Planilha orçamentária '!Q210</f>
        <v>145.655343</v>
      </c>
      <c r="D207" s="186"/>
      <c r="E207" s="187"/>
      <c r="F207" s="188" t="n">
        <f aca="false">E207*C207</f>
        <v>0</v>
      </c>
      <c r="G207" s="189"/>
      <c r="H207" s="187" t="n">
        <v>1</v>
      </c>
      <c r="I207" s="188" t="n">
        <f aca="false">H207*C207</f>
        <v>145.655343</v>
      </c>
      <c r="J207" s="190"/>
      <c r="K207" s="187"/>
      <c r="L207" s="191"/>
      <c r="N207" s="181" t="n">
        <f aca="false">E207+H207</f>
        <v>1</v>
      </c>
      <c r="O207" s="193" t="e">
        <f aca="false">F207+#REF!+#REF!+#REF!+I207-C207</f>
        <v>#REF!</v>
      </c>
      <c r="Q207" s="194"/>
    </row>
    <row r="208" s="192" customFormat="true" ht="38.25" hidden="true" customHeight="false" outlineLevel="0" collapsed="false">
      <c r="A208" s="183" t="s">
        <v>396</v>
      </c>
      <c r="B208" s="184" t="s">
        <v>397</v>
      </c>
      <c r="C208" s="185" t="n">
        <f aca="false">'Planilha orçamentária '!Q211</f>
        <v>1012.41147</v>
      </c>
      <c r="D208" s="186"/>
      <c r="E208" s="187"/>
      <c r="F208" s="188" t="n">
        <f aca="false">E208*C208</f>
        <v>0</v>
      </c>
      <c r="G208" s="189"/>
      <c r="H208" s="187" t="n">
        <v>1</v>
      </c>
      <c r="I208" s="188" t="n">
        <f aca="false">H208*C208</f>
        <v>1012.41147</v>
      </c>
      <c r="J208" s="190"/>
      <c r="K208" s="187"/>
      <c r="L208" s="191"/>
      <c r="N208" s="181" t="n">
        <f aca="false">E208+H208</f>
        <v>1</v>
      </c>
      <c r="O208" s="193" t="e">
        <f aca="false">F208+#REF!+#REF!+#REF!+I208-C208</f>
        <v>#REF!</v>
      </c>
      <c r="Q208" s="194"/>
    </row>
    <row r="209" s="192" customFormat="true" ht="38.25" hidden="true" customHeight="false" outlineLevel="0" collapsed="false">
      <c r="A209" s="183" t="s">
        <v>398</v>
      </c>
      <c r="B209" s="184" t="s">
        <v>129</v>
      </c>
      <c r="C209" s="185" t="n">
        <f aca="false">'Planilha orçamentária '!Q212</f>
        <v>489.037845</v>
      </c>
      <c r="D209" s="186"/>
      <c r="E209" s="187"/>
      <c r="F209" s="188" t="n">
        <f aca="false">E209*C209</f>
        <v>0</v>
      </c>
      <c r="G209" s="189"/>
      <c r="H209" s="187" t="n">
        <v>1</v>
      </c>
      <c r="I209" s="188" t="n">
        <f aca="false">H209*C209</f>
        <v>489.037845</v>
      </c>
      <c r="J209" s="190"/>
      <c r="K209" s="187"/>
      <c r="L209" s="191"/>
      <c r="N209" s="181" t="n">
        <f aca="false">E209+H209</f>
        <v>1</v>
      </c>
      <c r="O209" s="193" t="e">
        <f aca="false">F209+#REF!+#REF!+#REF!+I209-C209</f>
        <v>#REF!</v>
      </c>
      <c r="Q209" s="194"/>
    </row>
    <row r="210" s="192" customFormat="true" ht="51" hidden="true" customHeight="false" outlineLevel="0" collapsed="false">
      <c r="A210" s="183" t="s">
        <v>399</v>
      </c>
      <c r="B210" s="184" t="s">
        <v>127</v>
      </c>
      <c r="C210" s="185" t="n">
        <f aca="false">'Planilha orçamentária '!Q213</f>
        <v>1197.367695</v>
      </c>
      <c r="D210" s="186"/>
      <c r="E210" s="187"/>
      <c r="F210" s="188" t="n">
        <f aca="false">E210*C210</f>
        <v>0</v>
      </c>
      <c r="G210" s="189"/>
      <c r="H210" s="187" t="n">
        <v>1</v>
      </c>
      <c r="I210" s="188" t="n">
        <f aca="false">H210*C210</f>
        <v>1197.367695</v>
      </c>
      <c r="J210" s="190"/>
      <c r="K210" s="187"/>
      <c r="L210" s="191"/>
      <c r="N210" s="181" t="n">
        <f aca="false">E210+H210</f>
        <v>1</v>
      </c>
      <c r="O210" s="193" t="e">
        <f aca="false">F210+#REF!+#REF!+#REF!+I210-C210</f>
        <v>#REF!</v>
      </c>
      <c r="Q210" s="194"/>
    </row>
    <row r="211" s="192" customFormat="true" ht="25.5" hidden="true" customHeight="false" outlineLevel="0" collapsed="false">
      <c r="A211" s="183" t="s">
        <v>400</v>
      </c>
      <c r="B211" s="184" t="s">
        <v>131</v>
      </c>
      <c r="C211" s="185" t="n">
        <f aca="false">'Planilha orçamentária '!Q214</f>
        <v>166.232109</v>
      </c>
      <c r="D211" s="186"/>
      <c r="E211" s="187"/>
      <c r="F211" s="188" t="n">
        <f aca="false">E211*C211</f>
        <v>0</v>
      </c>
      <c r="G211" s="189"/>
      <c r="H211" s="187" t="n">
        <v>1</v>
      </c>
      <c r="I211" s="188" t="n">
        <f aca="false">H211*C211</f>
        <v>166.232109</v>
      </c>
      <c r="J211" s="190"/>
      <c r="K211" s="187"/>
      <c r="L211" s="191"/>
      <c r="N211" s="181" t="n">
        <f aca="false">E211+H211</f>
        <v>1</v>
      </c>
      <c r="O211" s="193" t="e">
        <f aca="false">F211+#REF!+#REF!+#REF!+I211-C211</f>
        <v>#REF!</v>
      </c>
      <c r="Q211" s="194"/>
    </row>
    <row r="212" s="192" customFormat="true" ht="25.5" hidden="true" customHeight="false" outlineLevel="0" collapsed="false">
      <c r="A212" s="183" t="s">
        <v>401</v>
      </c>
      <c r="B212" s="184" t="s">
        <v>133</v>
      </c>
      <c r="C212" s="185" t="n">
        <f aca="false">'Planilha orçamentária '!Q215</f>
        <v>101.339955</v>
      </c>
      <c r="D212" s="186"/>
      <c r="E212" s="187"/>
      <c r="F212" s="188" t="n">
        <f aca="false">E212*C212</f>
        <v>0</v>
      </c>
      <c r="G212" s="189"/>
      <c r="H212" s="187" t="n">
        <v>1</v>
      </c>
      <c r="I212" s="188" t="n">
        <f aca="false">H212*C212</f>
        <v>101.339955</v>
      </c>
      <c r="J212" s="190"/>
      <c r="K212" s="187"/>
      <c r="L212" s="191"/>
      <c r="N212" s="181" t="n">
        <f aca="false">E212+H212</f>
        <v>1</v>
      </c>
      <c r="O212" s="193" t="e">
        <f aca="false">F212+#REF!+#REF!+#REF!+I212-C212</f>
        <v>#REF!</v>
      </c>
      <c r="Q212" s="194"/>
    </row>
    <row r="213" s="192" customFormat="true" ht="38.25" hidden="true" customHeight="false" outlineLevel="0" collapsed="false">
      <c r="A213" s="183" t="s">
        <v>402</v>
      </c>
      <c r="B213" s="184" t="s">
        <v>403</v>
      </c>
      <c r="C213" s="185" t="n">
        <f aca="false">'Planilha orçamentária '!Q216</f>
        <v>733.6494</v>
      </c>
      <c r="D213" s="186"/>
      <c r="E213" s="187"/>
      <c r="F213" s="188" t="n">
        <f aca="false">E213*C213</f>
        <v>0</v>
      </c>
      <c r="G213" s="189"/>
      <c r="H213" s="187" t="n">
        <v>1</v>
      </c>
      <c r="I213" s="188" t="n">
        <f aca="false">H213*C213</f>
        <v>733.6494</v>
      </c>
      <c r="J213" s="190"/>
      <c r="K213" s="187"/>
      <c r="L213" s="191"/>
      <c r="N213" s="181" t="n">
        <f aca="false">E213+H213</f>
        <v>1</v>
      </c>
      <c r="O213" s="193" t="e">
        <f aca="false">F213+#REF!+#REF!+#REF!+I213-C213</f>
        <v>#REF!</v>
      </c>
      <c r="Q213" s="194"/>
    </row>
    <row r="214" s="192" customFormat="true" ht="63.75" hidden="true" customHeight="false" outlineLevel="0" collapsed="false">
      <c r="A214" s="183" t="s">
        <v>404</v>
      </c>
      <c r="B214" s="184" t="s">
        <v>405</v>
      </c>
      <c r="C214" s="185" t="n">
        <f aca="false">'Planilha orçamentária '!Q217</f>
        <v>2558.13912</v>
      </c>
      <c r="D214" s="186"/>
      <c r="E214" s="187"/>
      <c r="F214" s="188" t="n">
        <f aca="false">E214*C214</f>
        <v>0</v>
      </c>
      <c r="G214" s="189"/>
      <c r="H214" s="187" t="n">
        <v>1</v>
      </c>
      <c r="I214" s="188" t="n">
        <f aca="false">H214*C214</f>
        <v>2558.13912</v>
      </c>
      <c r="J214" s="190"/>
      <c r="K214" s="187"/>
      <c r="L214" s="191"/>
      <c r="N214" s="181" t="n">
        <f aca="false">E214+H214</f>
        <v>1</v>
      </c>
      <c r="O214" s="193" t="e">
        <f aca="false">F214+#REF!+#REF!+#REF!+I214-C214</f>
        <v>#REF!</v>
      </c>
      <c r="Q214" s="194"/>
    </row>
    <row r="215" s="202" customFormat="true" ht="12.75" hidden="false" customHeight="false" outlineLevel="0" collapsed="false">
      <c r="A215" s="195" t="s">
        <v>406</v>
      </c>
      <c r="B215" s="196" t="s">
        <v>407</v>
      </c>
      <c r="C215" s="161" t="n">
        <f aca="false">'Planilha orçamentária '!F218</f>
        <v>13951.899567</v>
      </c>
      <c r="D215" s="162"/>
      <c r="E215" s="199" t="n">
        <f aca="false">F215/C215</f>
        <v>0.510249898859525</v>
      </c>
      <c r="F215" s="198" t="n">
        <f aca="false">SUM(F216:F226)</f>
        <v>7118.95534296</v>
      </c>
      <c r="G215" s="165"/>
      <c r="H215" s="199" t="n">
        <f aca="false">I215/C215</f>
        <v>0.489750101140475</v>
      </c>
      <c r="I215" s="198" t="n">
        <f aca="false">SUM(I216:I226)</f>
        <v>6832.94422404</v>
      </c>
      <c r="J215" s="200"/>
      <c r="K215" s="199"/>
      <c r="L215" s="201"/>
      <c r="N215" s="169" t="n">
        <f aca="false">E215+H215</f>
        <v>1</v>
      </c>
      <c r="O215" s="170" t="e">
        <f aca="false">F215+#REF!+#REF!+#REF!+I215-C215</f>
        <v>#REF!</v>
      </c>
      <c r="Q215" s="203"/>
    </row>
    <row r="216" s="192" customFormat="true" ht="38.25" hidden="true" customHeight="false" outlineLevel="0" collapsed="false">
      <c r="A216" s="183" t="s">
        <v>408</v>
      </c>
      <c r="B216" s="184" t="s">
        <v>232</v>
      </c>
      <c r="C216" s="185" t="n">
        <f aca="false">'Planilha orçamentária '!Q219</f>
        <v>2101.003908</v>
      </c>
      <c r="D216" s="186"/>
      <c r="E216" s="187" t="n">
        <v>1</v>
      </c>
      <c r="F216" s="188" t="n">
        <f aca="false">E216*C216</f>
        <v>2101.003908</v>
      </c>
      <c r="G216" s="189"/>
      <c r="H216" s="187"/>
      <c r="I216" s="188" t="n">
        <f aca="false">H216*C216</f>
        <v>0</v>
      </c>
      <c r="J216" s="190"/>
      <c r="K216" s="187"/>
      <c r="L216" s="191"/>
      <c r="N216" s="181" t="n">
        <f aca="false">E216+H216</f>
        <v>1</v>
      </c>
      <c r="O216" s="193" t="e">
        <f aca="false">F216+#REF!+#REF!+#REF!+I216-C216</f>
        <v>#REF!</v>
      </c>
      <c r="Q216" s="194"/>
    </row>
    <row r="217" s="192" customFormat="true" ht="25.5" hidden="true" customHeight="false" outlineLevel="0" collapsed="false">
      <c r="A217" s="183" t="s">
        <v>409</v>
      </c>
      <c r="B217" s="184" t="s">
        <v>113</v>
      </c>
      <c r="C217" s="185" t="n">
        <f aca="false">'Planilha orçamentária '!Q220</f>
        <v>478.23072</v>
      </c>
      <c r="D217" s="186"/>
      <c r="E217" s="187" t="n">
        <v>1</v>
      </c>
      <c r="F217" s="188" t="n">
        <f aca="false">E217*C217</f>
        <v>478.23072</v>
      </c>
      <c r="G217" s="189"/>
      <c r="H217" s="187"/>
      <c r="I217" s="188" t="n">
        <f aca="false">H217*C217</f>
        <v>0</v>
      </c>
      <c r="J217" s="190"/>
      <c r="K217" s="187"/>
      <c r="L217" s="191"/>
      <c r="N217" s="181" t="n">
        <f aca="false">E217+H217</f>
        <v>1</v>
      </c>
      <c r="O217" s="193" t="e">
        <f aca="false">F217+#REF!+#REF!+#REF!+I217-C217</f>
        <v>#REF!</v>
      </c>
      <c r="Q217" s="194"/>
    </row>
    <row r="218" s="192" customFormat="true" ht="51" hidden="true" customHeight="false" outlineLevel="0" collapsed="false">
      <c r="A218" s="183" t="s">
        <v>410</v>
      </c>
      <c r="B218" s="184" t="s">
        <v>411</v>
      </c>
      <c r="C218" s="185" t="n">
        <f aca="false">'Planilha orçamentária '!Q221</f>
        <v>3686.378268</v>
      </c>
      <c r="D218" s="186"/>
      <c r="E218" s="187" t="n">
        <v>1</v>
      </c>
      <c r="F218" s="188" t="n">
        <f aca="false">E218*C218</f>
        <v>3686.378268</v>
      </c>
      <c r="G218" s="189"/>
      <c r="H218" s="187"/>
      <c r="I218" s="188" t="n">
        <f aca="false">H218*C218</f>
        <v>0</v>
      </c>
      <c r="J218" s="190"/>
      <c r="K218" s="187"/>
      <c r="L218" s="191"/>
      <c r="N218" s="181" t="n">
        <f aca="false">E218+H218</f>
        <v>1</v>
      </c>
      <c r="O218" s="193" t="e">
        <f aca="false">F218+#REF!+#REF!+#REF!+I218-C218</f>
        <v>#REF!</v>
      </c>
      <c r="Q218" s="194"/>
    </row>
    <row r="219" s="192" customFormat="true" ht="25.5" hidden="true" customHeight="false" outlineLevel="0" collapsed="false">
      <c r="A219" s="183" t="s">
        <v>412</v>
      </c>
      <c r="B219" s="184" t="s">
        <v>375</v>
      </c>
      <c r="C219" s="185" t="n">
        <f aca="false">'Planilha orçamentária '!Q222</f>
        <v>661.420752</v>
      </c>
      <c r="D219" s="186"/>
      <c r="E219" s="187" t="n">
        <v>1</v>
      </c>
      <c r="F219" s="188" t="n">
        <f aca="false">E219*C219</f>
        <v>661.420752</v>
      </c>
      <c r="G219" s="189"/>
      <c r="H219" s="187"/>
      <c r="I219" s="188" t="n">
        <f aca="false">H219*C219</f>
        <v>0</v>
      </c>
      <c r="J219" s="190"/>
      <c r="K219" s="187"/>
      <c r="L219" s="191"/>
      <c r="N219" s="181" t="n">
        <f aca="false">E219+H219</f>
        <v>1</v>
      </c>
      <c r="O219" s="193" t="e">
        <f aca="false">F219+#REF!+#REF!+#REF!+I219-C219</f>
        <v>#REF!</v>
      </c>
      <c r="Q219" s="194"/>
    </row>
    <row r="220" s="210" customFormat="true" ht="12.75" hidden="true" customHeight="false" outlineLevel="0" collapsed="false">
      <c r="A220" s="183" t="s">
        <v>413</v>
      </c>
      <c r="B220" s="184" t="s">
        <v>115</v>
      </c>
      <c r="C220" s="185" t="n">
        <f aca="false">'Planilha orçamentária '!Q223</f>
        <v>4292.09304576</v>
      </c>
      <c r="D220" s="186"/>
      <c r="E220" s="187"/>
      <c r="F220" s="188" t="n">
        <f aca="false">E220*C220</f>
        <v>0</v>
      </c>
      <c r="G220" s="189"/>
      <c r="H220" s="187" t="n">
        <v>1</v>
      </c>
      <c r="I220" s="188" t="n">
        <f aca="false">H220*C220</f>
        <v>4292.09304576</v>
      </c>
      <c r="J220" s="190"/>
      <c r="K220" s="187"/>
      <c r="L220" s="209"/>
      <c r="N220" s="181" t="n">
        <f aca="false">E220+H220</f>
        <v>1</v>
      </c>
      <c r="O220" s="193" t="e">
        <f aca="false">F220+#REF!+#REF!+#REF!+I220-C220</f>
        <v>#REF!</v>
      </c>
      <c r="Q220" s="211"/>
    </row>
    <row r="221" s="192" customFormat="true" ht="12.75" hidden="true" customHeight="false" outlineLevel="0" collapsed="false">
      <c r="A221" s="183" t="s">
        <v>414</v>
      </c>
      <c r="B221" s="184" t="s">
        <v>234</v>
      </c>
      <c r="C221" s="185" t="n">
        <f aca="false">'Planilha orçamentária '!Q224</f>
        <v>403.8777</v>
      </c>
      <c r="D221" s="186"/>
      <c r="E221" s="187"/>
      <c r="F221" s="188" t="n">
        <f aca="false">E221*C221</f>
        <v>0</v>
      </c>
      <c r="G221" s="189"/>
      <c r="H221" s="187" t="n">
        <v>1</v>
      </c>
      <c r="I221" s="188" t="n">
        <f aca="false">H221*C221</f>
        <v>403.8777</v>
      </c>
      <c r="J221" s="190"/>
      <c r="K221" s="187"/>
      <c r="L221" s="191"/>
      <c r="N221" s="181" t="n">
        <f aca="false">E221+H221</f>
        <v>1</v>
      </c>
      <c r="O221" s="193" t="e">
        <f aca="false">F221+#REF!+#REF!+#REF!+I221-C221</f>
        <v>#REF!</v>
      </c>
      <c r="Q221" s="194"/>
    </row>
    <row r="222" s="192" customFormat="true" ht="25.5" hidden="true" customHeight="false" outlineLevel="0" collapsed="false">
      <c r="A222" s="183" t="s">
        <v>415</v>
      </c>
      <c r="B222" s="184" t="s">
        <v>155</v>
      </c>
      <c r="C222" s="185" t="n">
        <f aca="false">'Planilha orçamentária '!Q225</f>
        <v>267.374448</v>
      </c>
      <c r="D222" s="186"/>
      <c r="E222" s="187"/>
      <c r="F222" s="188" t="n">
        <f aca="false">E222*C222</f>
        <v>0</v>
      </c>
      <c r="G222" s="189"/>
      <c r="H222" s="187" t="n">
        <v>1</v>
      </c>
      <c r="I222" s="188" t="n">
        <f aca="false">H222*C222</f>
        <v>267.374448</v>
      </c>
      <c r="J222" s="190"/>
      <c r="K222" s="187"/>
      <c r="L222" s="191"/>
      <c r="N222" s="181" t="n">
        <f aca="false">E222+H222</f>
        <v>1</v>
      </c>
      <c r="O222" s="193" t="e">
        <f aca="false">F222+#REF!+#REF!+#REF!+I222-C222</f>
        <v>#REF!</v>
      </c>
      <c r="Q222" s="194"/>
    </row>
    <row r="223" s="192" customFormat="true" ht="38.25" hidden="true" customHeight="false" outlineLevel="0" collapsed="false">
      <c r="A223" s="183" t="s">
        <v>416</v>
      </c>
      <c r="B223" s="184" t="s">
        <v>220</v>
      </c>
      <c r="C223" s="185" t="n">
        <f aca="false">'Planilha orçamentária '!Q226</f>
        <v>95.572038</v>
      </c>
      <c r="D223" s="186"/>
      <c r="E223" s="187" t="n">
        <v>1</v>
      </c>
      <c r="F223" s="188" t="n">
        <f aca="false">E223*C223</f>
        <v>95.572038</v>
      </c>
      <c r="G223" s="189"/>
      <c r="H223" s="187"/>
      <c r="I223" s="188" t="n">
        <f aca="false">H223*C223</f>
        <v>0</v>
      </c>
      <c r="J223" s="190"/>
      <c r="K223" s="187"/>
      <c r="L223" s="191"/>
      <c r="N223" s="181" t="n">
        <f aca="false">E223+H223</f>
        <v>1</v>
      </c>
      <c r="O223" s="193" t="e">
        <f aca="false">F223+#REF!+#REF!+#REF!+I223-C223</f>
        <v>#REF!</v>
      </c>
      <c r="Q223" s="194"/>
    </row>
    <row r="224" s="192" customFormat="true" ht="25.5" hidden="true" customHeight="false" outlineLevel="0" collapsed="false">
      <c r="A224" s="183" t="s">
        <v>417</v>
      </c>
      <c r="B224" s="184" t="s">
        <v>418</v>
      </c>
      <c r="C224" s="185" t="n">
        <f aca="false">'Planilha orçamentária '!Q227</f>
        <v>411.10772838</v>
      </c>
      <c r="D224" s="186"/>
      <c r="E224" s="187"/>
      <c r="F224" s="188" t="n">
        <f aca="false">E224*C224</f>
        <v>0</v>
      </c>
      <c r="G224" s="189"/>
      <c r="H224" s="187" t="n">
        <v>1</v>
      </c>
      <c r="I224" s="188" t="n">
        <f aca="false">H224*C224</f>
        <v>411.10772838</v>
      </c>
      <c r="J224" s="190"/>
      <c r="K224" s="187"/>
      <c r="L224" s="191"/>
      <c r="N224" s="181" t="n">
        <f aca="false">E224+H224</f>
        <v>1</v>
      </c>
      <c r="O224" s="193" t="e">
        <f aca="false">F224+#REF!+#REF!+#REF!+I224-C224</f>
        <v>#REF!</v>
      </c>
      <c r="Q224" s="194"/>
    </row>
    <row r="225" s="192" customFormat="true" ht="12.75" hidden="true" customHeight="false" outlineLevel="0" collapsed="false">
      <c r="A225" s="183" t="s">
        <v>419</v>
      </c>
      <c r="B225" s="184" t="s">
        <v>153</v>
      </c>
      <c r="C225" s="185" t="n">
        <f aca="false">'Planilha orçamentária '!Q228</f>
        <v>1458.4913019</v>
      </c>
      <c r="D225" s="186"/>
      <c r="E225" s="187"/>
      <c r="F225" s="188" t="n">
        <f aca="false">E225*C225</f>
        <v>0</v>
      </c>
      <c r="G225" s="189"/>
      <c r="H225" s="187" t="n">
        <v>1</v>
      </c>
      <c r="I225" s="188" t="n">
        <f aca="false">H225*C225</f>
        <v>1458.4913019</v>
      </c>
      <c r="J225" s="190"/>
      <c r="K225" s="187"/>
      <c r="L225" s="191"/>
      <c r="N225" s="181" t="n">
        <f aca="false">E225+H225</f>
        <v>1</v>
      </c>
      <c r="O225" s="193" t="e">
        <f aca="false">F225+#REF!+#REF!+#REF!+I225-C225</f>
        <v>#REF!</v>
      </c>
      <c r="Q225" s="194"/>
    </row>
    <row r="226" s="192" customFormat="true" ht="12.75" hidden="true" customHeight="false" outlineLevel="0" collapsed="false">
      <c r="A226" s="183" t="s">
        <v>420</v>
      </c>
      <c r="B226" s="184" t="s">
        <v>390</v>
      </c>
      <c r="C226" s="185" t="n">
        <f aca="false">'Planilha orçamentária '!Q229</f>
        <v>96.34965696</v>
      </c>
      <c r="D226" s="186"/>
      <c r="E226" s="187" t="n">
        <v>1</v>
      </c>
      <c r="F226" s="188" t="n">
        <f aca="false">E226*C226</f>
        <v>96.34965696</v>
      </c>
      <c r="G226" s="189"/>
      <c r="H226" s="187"/>
      <c r="I226" s="188" t="n">
        <f aca="false">H226*C226</f>
        <v>0</v>
      </c>
      <c r="J226" s="190"/>
      <c r="K226" s="187"/>
      <c r="L226" s="191"/>
      <c r="N226" s="181" t="n">
        <f aca="false">E226+H226</f>
        <v>1</v>
      </c>
      <c r="O226" s="193" t="e">
        <f aca="false">F226+#REF!+#REF!+#REF!+I226-C226</f>
        <v>#REF!</v>
      </c>
      <c r="Q226" s="194"/>
    </row>
    <row r="227" customFormat="false" ht="12.75" hidden="false" customHeight="false" outlineLevel="0" collapsed="false">
      <c r="A227" s="172" t="s">
        <v>421</v>
      </c>
      <c r="B227" s="173" t="s">
        <v>422</v>
      </c>
      <c r="C227" s="174" t="n">
        <f aca="false">'Planilha orçamentária '!F230</f>
        <v>38635.49435382</v>
      </c>
      <c r="D227" s="175"/>
      <c r="E227" s="205" t="n">
        <f aca="false">F227/C227</f>
        <v>0.871160971664186</v>
      </c>
      <c r="F227" s="214" t="n">
        <f aca="false">F228+F232+F236+F242+F246</f>
        <v>33657.734802</v>
      </c>
      <c r="G227" s="204"/>
      <c r="H227" s="205" t="n">
        <f aca="false">I227/C227</f>
        <v>0.128839028335814</v>
      </c>
      <c r="I227" s="214" t="n">
        <f aca="false">I228+I232+I236+I242+I246</f>
        <v>4977.75955182</v>
      </c>
      <c r="J227" s="206"/>
      <c r="K227" s="205"/>
      <c r="L227" s="215"/>
      <c r="N227" s="181" t="n">
        <f aca="false">E227+H227</f>
        <v>1</v>
      </c>
      <c r="O227" s="112" t="e">
        <f aca="false">F227+#REF!+#REF!+#REF!+I227-C227</f>
        <v>#REF!</v>
      </c>
      <c r="Q227" s="142"/>
    </row>
    <row r="228" s="202" customFormat="true" ht="12.75" hidden="false" customHeight="false" outlineLevel="0" collapsed="false">
      <c r="A228" s="195" t="s">
        <v>423</v>
      </c>
      <c r="B228" s="196" t="s">
        <v>424</v>
      </c>
      <c r="C228" s="161" t="n">
        <f aca="false">'Planilha orçamentária '!F231</f>
        <v>2868.02571</v>
      </c>
      <c r="D228" s="162"/>
      <c r="E228" s="199" t="n">
        <f aca="false">F228/C228</f>
        <v>1</v>
      </c>
      <c r="F228" s="198" t="n">
        <f aca="false">SUM(F229:F231)</f>
        <v>2868.02571</v>
      </c>
      <c r="G228" s="165"/>
      <c r="H228" s="212" t="n">
        <f aca="false">I228/C228</f>
        <v>0</v>
      </c>
      <c r="I228" s="213" t="n">
        <f aca="false">SUM(I229:I231)</f>
        <v>0</v>
      </c>
      <c r="J228" s="200"/>
      <c r="K228" s="199"/>
      <c r="L228" s="201"/>
      <c r="N228" s="169" t="n">
        <f aca="false">E228+H228</f>
        <v>1</v>
      </c>
      <c r="O228" s="170" t="e">
        <f aca="false">F228+#REF!+#REF!+#REF!+I228-C228</f>
        <v>#REF!</v>
      </c>
      <c r="Q228" s="203"/>
    </row>
    <row r="229" s="192" customFormat="true" ht="25.5" hidden="true" customHeight="false" outlineLevel="0" collapsed="false">
      <c r="A229" s="183" t="s">
        <v>425</v>
      </c>
      <c r="B229" s="184" t="s">
        <v>426</v>
      </c>
      <c r="C229" s="185" t="n">
        <f aca="false">'Planilha orçamentária '!Q232</f>
        <v>134.6259</v>
      </c>
      <c r="D229" s="186"/>
      <c r="E229" s="187" t="n">
        <v>1</v>
      </c>
      <c r="F229" s="188" t="n">
        <f aca="false">E229*C229</f>
        <v>134.6259</v>
      </c>
      <c r="G229" s="189"/>
      <c r="H229" s="187"/>
      <c r="I229" s="188" t="n">
        <f aca="false">H229*C229</f>
        <v>0</v>
      </c>
      <c r="J229" s="190"/>
      <c r="K229" s="187"/>
      <c r="L229" s="191"/>
      <c r="N229" s="181" t="n">
        <f aca="false">E229+H229</f>
        <v>1</v>
      </c>
      <c r="O229" s="193" t="e">
        <f aca="false">F229+#REF!+#REF!+#REF!+I229-C229</f>
        <v>#REF!</v>
      </c>
      <c r="Q229" s="194"/>
    </row>
    <row r="230" s="192" customFormat="true" ht="38.25" hidden="true" customHeight="false" outlineLevel="0" collapsed="false">
      <c r="A230" s="183" t="s">
        <v>427</v>
      </c>
      <c r="B230" s="184" t="s">
        <v>428</v>
      </c>
      <c r="C230" s="185" t="n">
        <f aca="false">'Planilha orçamentária '!Q233</f>
        <v>2225.588445</v>
      </c>
      <c r="D230" s="186"/>
      <c r="E230" s="187" t="n">
        <v>1</v>
      </c>
      <c r="F230" s="188" t="n">
        <f aca="false">E230*C230</f>
        <v>2225.588445</v>
      </c>
      <c r="G230" s="189"/>
      <c r="H230" s="187"/>
      <c r="I230" s="188" t="n">
        <f aca="false">H230*C230</f>
        <v>0</v>
      </c>
      <c r="J230" s="190"/>
      <c r="K230" s="187"/>
      <c r="L230" s="191"/>
      <c r="N230" s="181" t="n">
        <f aca="false">E230+H230</f>
        <v>1</v>
      </c>
      <c r="O230" s="193" t="e">
        <f aca="false">F230+#REF!+#REF!+#REF!+I230-C230</f>
        <v>#REF!</v>
      </c>
      <c r="Q230" s="194"/>
    </row>
    <row r="231" s="192" customFormat="true" ht="12.75" hidden="true" customHeight="false" outlineLevel="0" collapsed="false">
      <c r="A231" s="183" t="s">
        <v>430</v>
      </c>
      <c r="B231" s="184" t="s">
        <v>431</v>
      </c>
      <c r="C231" s="185" t="n">
        <f aca="false">'Planilha orçamentária '!Q234</f>
        <v>507.811365</v>
      </c>
      <c r="D231" s="186"/>
      <c r="E231" s="187" t="n">
        <v>1</v>
      </c>
      <c r="F231" s="188" t="n">
        <f aca="false">E231*C231</f>
        <v>507.811365</v>
      </c>
      <c r="G231" s="189"/>
      <c r="H231" s="187"/>
      <c r="I231" s="188" t="n">
        <f aca="false">H231*C231</f>
        <v>0</v>
      </c>
      <c r="J231" s="190"/>
      <c r="K231" s="187"/>
      <c r="L231" s="209"/>
      <c r="N231" s="181" t="n">
        <f aca="false">E231+H231</f>
        <v>1</v>
      </c>
      <c r="O231" s="193" t="e">
        <f aca="false">F231+#REF!+#REF!+#REF!+I231-C231</f>
        <v>#REF!</v>
      </c>
      <c r="Q231" s="194"/>
    </row>
    <row r="232" customFormat="false" ht="12.75" hidden="false" customHeight="false" outlineLevel="0" collapsed="false">
      <c r="A232" s="172" t="s">
        <v>432</v>
      </c>
      <c r="B232" s="173" t="s">
        <v>433</v>
      </c>
      <c r="C232" s="174" t="n">
        <f aca="false">'Planilha orçamentária '!F235</f>
        <v>478.959429</v>
      </c>
      <c r="D232" s="175"/>
      <c r="E232" s="205" t="n">
        <f aca="false">F232/C232</f>
        <v>1</v>
      </c>
      <c r="F232" s="214" t="n">
        <f aca="false">SUM(F233:F235)</f>
        <v>478.959429</v>
      </c>
      <c r="G232" s="204"/>
      <c r="H232" s="207" t="n">
        <f aca="false">I232/C232</f>
        <v>0</v>
      </c>
      <c r="I232" s="208" t="n">
        <f aca="false">SUM(I233:I235)</f>
        <v>0</v>
      </c>
      <c r="J232" s="206"/>
      <c r="K232" s="205"/>
      <c r="L232" s="215"/>
      <c r="N232" s="181" t="n">
        <f aca="false">E232+H232</f>
        <v>1</v>
      </c>
      <c r="O232" s="112" t="e">
        <f aca="false">F232+#REF!+#REF!+#REF!+I232-C232</f>
        <v>#REF!</v>
      </c>
      <c r="Q232" s="142"/>
    </row>
    <row r="233" s="192" customFormat="true" ht="25.5" hidden="true" customHeight="false" outlineLevel="0" collapsed="false">
      <c r="A233" s="183" t="s">
        <v>434</v>
      </c>
      <c r="B233" s="184" t="s">
        <v>435</v>
      </c>
      <c r="C233" s="185" t="n">
        <f aca="false">'Planilha orçamentária '!Q236</f>
        <v>136.35504</v>
      </c>
      <c r="D233" s="186"/>
      <c r="E233" s="187" t="n">
        <v>1</v>
      </c>
      <c r="F233" s="188" t="n">
        <f aca="false">E233*C233</f>
        <v>136.35504</v>
      </c>
      <c r="G233" s="189"/>
      <c r="H233" s="187"/>
      <c r="I233" s="188" t="n">
        <f aca="false">H233*C233</f>
        <v>0</v>
      </c>
      <c r="J233" s="190"/>
      <c r="K233" s="187"/>
      <c r="L233" s="191"/>
      <c r="N233" s="181" t="n">
        <f aca="false">E233+H233</f>
        <v>1</v>
      </c>
      <c r="O233" s="193" t="e">
        <f aca="false">F233+#REF!+#REF!+#REF!+I233-C233</f>
        <v>#REF!</v>
      </c>
      <c r="Q233" s="194"/>
    </row>
    <row r="234" s="192" customFormat="true" ht="51" hidden="true" customHeight="false" outlineLevel="0" collapsed="false">
      <c r="A234" s="183" t="s">
        <v>436</v>
      </c>
      <c r="B234" s="184" t="s">
        <v>437</v>
      </c>
      <c r="C234" s="185" t="n">
        <f aca="false">'Planilha orçamentária '!Q237</f>
        <v>238.361949</v>
      </c>
      <c r="D234" s="186"/>
      <c r="E234" s="187" t="n">
        <v>1</v>
      </c>
      <c r="F234" s="188" t="n">
        <f aca="false">E234*C234</f>
        <v>238.361949</v>
      </c>
      <c r="G234" s="189"/>
      <c r="H234" s="187"/>
      <c r="I234" s="188" t="n">
        <f aca="false">H234*C234</f>
        <v>0</v>
      </c>
      <c r="J234" s="190"/>
      <c r="K234" s="187"/>
      <c r="L234" s="191"/>
      <c r="N234" s="181" t="n">
        <f aca="false">E234+H234</f>
        <v>1</v>
      </c>
      <c r="O234" s="193" t="e">
        <f aca="false">F234+#REF!+#REF!+#REF!+I234-C234</f>
        <v>#REF!</v>
      </c>
      <c r="Q234" s="194"/>
    </row>
    <row r="235" s="192" customFormat="true" ht="51" hidden="true" customHeight="false" outlineLevel="0" collapsed="false">
      <c r="A235" s="183" t="s">
        <v>439</v>
      </c>
      <c r="B235" s="184" t="s">
        <v>440</v>
      </c>
      <c r="C235" s="185" t="n">
        <f aca="false">'Planilha orçamentária '!Q238</f>
        <v>104.24244</v>
      </c>
      <c r="D235" s="186"/>
      <c r="E235" s="187" t="n">
        <v>1</v>
      </c>
      <c r="F235" s="188" t="n">
        <f aca="false">E235*C235</f>
        <v>104.24244</v>
      </c>
      <c r="G235" s="189"/>
      <c r="H235" s="217"/>
      <c r="I235" s="188" t="n">
        <f aca="false">H235*C235</f>
        <v>0</v>
      </c>
      <c r="J235" s="190"/>
      <c r="K235" s="217" t="e">
        <f aca="false">L235/$C235</f>
        <v>#REF!</v>
      </c>
      <c r="L235" s="219" t="e">
        <f aca="false">L236+#REF!+#REF!</f>
        <v>#REF!</v>
      </c>
      <c r="N235" s="181" t="n">
        <f aca="false">E235+H235</f>
        <v>1</v>
      </c>
      <c r="O235" s="193" t="e">
        <f aca="false">F235+#REF!+#REF!+#REF!+I235-C235</f>
        <v>#REF!</v>
      </c>
      <c r="Q235" s="194"/>
    </row>
    <row r="236" s="202" customFormat="true" ht="12.75" hidden="false" customHeight="false" outlineLevel="0" collapsed="false">
      <c r="A236" s="195" t="s">
        <v>441</v>
      </c>
      <c r="B236" s="196" t="s">
        <v>442</v>
      </c>
      <c r="C236" s="161" t="n">
        <f aca="false">'Planilha orçamentária '!F239</f>
        <v>30310.749663</v>
      </c>
      <c r="D236" s="162"/>
      <c r="E236" s="199" t="n">
        <f aca="false">F236/C236</f>
        <v>1</v>
      </c>
      <c r="F236" s="164" t="n">
        <f aca="false">SUM(F237:F241)</f>
        <v>30310.749663</v>
      </c>
      <c r="G236" s="165"/>
      <c r="H236" s="212" t="n">
        <f aca="false">I236/C236</f>
        <v>0</v>
      </c>
      <c r="I236" s="228" t="n">
        <f aca="false">SUM(I237:I241)</f>
        <v>0</v>
      </c>
      <c r="J236" s="200"/>
      <c r="K236" s="212" t="n">
        <f aca="false">L236/$C236</f>
        <v>0</v>
      </c>
      <c r="L236" s="228" t="n">
        <f aca="false">SUM(L237:L242)</f>
        <v>0</v>
      </c>
      <c r="N236" s="169" t="n">
        <f aca="false">E236+H236</f>
        <v>1</v>
      </c>
      <c r="O236" s="170" t="e">
        <f aca="false">F236+#REF!+#REF!+#REF!+I236-C236</f>
        <v>#REF!</v>
      </c>
      <c r="Q236" s="203"/>
    </row>
    <row r="237" s="192" customFormat="true" ht="38.25" hidden="true" customHeight="false" outlineLevel="0" collapsed="false">
      <c r="A237" s="183" t="s">
        <v>443</v>
      </c>
      <c r="B237" s="184" t="s">
        <v>444</v>
      </c>
      <c r="C237" s="185" t="n">
        <f aca="false">'Planilha orçamentária '!Q240</f>
        <v>1264.915314</v>
      </c>
      <c r="D237" s="186"/>
      <c r="E237" s="187" t="n">
        <v>1</v>
      </c>
      <c r="F237" s="188" t="n">
        <f aca="false">E237*C237</f>
        <v>1264.915314</v>
      </c>
      <c r="G237" s="189"/>
      <c r="H237" s="187"/>
      <c r="I237" s="188" t="n">
        <f aca="false">H237*C237</f>
        <v>0</v>
      </c>
      <c r="J237" s="190"/>
      <c r="K237" s="187"/>
      <c r="L237" s="191"/>
      <c r="N237" s="181" t="n">
        <f aca="false">E237+H237</f>
        <v>1</v>
      </c>
      <c r="O237" s="193" t="e">
        <f aca="false">F237+#REF!+#REF!+#REF!+I237-C237</f>
        <v>#REF!</v>
      </c>
      <c r="Q237" s="194"/>
    </row>
    <row r="238" s="192" customFormat="true" ht="25.5" hidden="true" customHeight="false" outlineLevel="0" collapsed="false">
      <c r="A238" s="183" t="s">
        <v>445</v>
      </c>
      <c r="B238" s="184" t="s">
        <v>268</v>
      </c>
      <c r="C238" s="185" t="n">
        <f aca="false">'Planilha orçamentária '!Q241</f>
        <v>190.860003</v>
      </c>
      <c r="D238" s="186"/>
      <c r="E238" s="187" t="n">
        <v>1</v>
      </c>
      <c r="F238" s="188" t="n">
        <f aca="false">E238*C238</f>
        <v>190.860003</v>
      </c>
      <c r="G238" s="189"/>
      <c r="H238" s="187"/>
      <c r="I238" s="188" t="n">
        <f aca="false">H238*C238</f>
        <v>0</v>
      </c>
      <c r="J238" s="190"/>
      <c r="K238" s="187"/>
      <c r="L238" s="191"/>
      <c r="N238" s="181" t="n">
        <f aca="false">E238+H238</f>
        <v>1</v>
      </c>
      <c r="O238" s="193" t="e">
        <f aca="false">F238+#REF!+#REF!+#REF!+I238-C238</f>
        <v>#REF!</v>
      </c>
      <c r="Q238" s="194"/>
    </row>
    <row r="239" s="192" customFormat="true" ht="12.75" hidden="true" customHeight="false" outlineLevel="0" collapsed="false">
      <c r="A239" s="183" t="s">
        <v>446</v>
      </c>
      <c r="B239" s="184" t="s">
        <v>270</v>
      </c>
      <c r="C239" s="185" t="n">
        <f aca="false">'Planilha orçamentária '!Q242</f>
        <v>874.4508</v>
      </c>
      <c r="D239" s="186"/>
      <c r="E239" s="187" t="n">
        <v>1</v>
      </c>
      <c r="F239" s="188" t="n">
        <f aca="false">E239*C239</f>
        <v>874.4508</v>
      </c>
      <c r="G239" s="189"/>
      <c r="H239" s="187"/>
      <c r="I239" s="188" t="n">
        <f aca="false">H239*C239</f>
        <v>0</v>
      </c>
      <c r="J239" s="190"/>
      <c r="K239" s="187"/>
      <c r="L239" s="191"/>
      <c r="N239" s="181" t="n">
        <f aca="false">E239+H239</f>
        <v>1</v>
      </c>
      <c r="O239" s="193" t="e">
        <f aca="false">F239+#REF!+#REF!+#REF!+I239-C239</f>
        <v>#REF!</v>
      </c>
      <c r="Q239" s="194"/>
    </row>
    <row r="240" s="192" customFormat="true" ht="38.25" hidden="true" customHeight="false" outlineLevel="0" collapsed="false">
      <c r="A240" s="183" t="s">
        <v>447</v>
      </c>
      <c r="B240" s="184" t="s">
        <v>448</v>
      </c>
      <c r="C240" s="185" t="n">
        <f aca="false">'Planilha orçamentária '!Q243</f>
        <v>24919.62462</v>
      </c>
      <c r="D240" s="186"/>
      <c r="E240" s="187" t="n">
        <v>1</v>
      </c>
      <c r="F240" s="188" t="n">
        <f aca="false">E240*C240</f>
        <v>24919.62462</v>
      </c>
      <c r="G240" s="189"/>
      <c r="H240" s="187"/>
      <c r="I240" s="188" t="n">
        <f aca="false">H240*C240</f>
        <v>0</v>
      </c>
      <c r="J240" s="190"/>
      <c r="K240" s="187"/>
      <c r="L240" s="191"/>
      <c r="N240" s="181" t="n">
        <f aca="false">E240+H240</f>
        <v>1</v>
      </c>
      <c r="O240" s="193" t="e">
        <f aca="false">F240+#REF!+#REF!+#REF!+I240-C240</f>
        <v>#REF!</v>
      </c>
      <c r="Q240" s="194"/>
    </row>
    <row r="241" s="192" customFormat="true" ht="51" hidden="true" customHeight="false" outlineLevel="0" collapsed="false">
      <c r="A241" s="183" t="s">
        <v>449</v>
      </c>
      <c r="B241" s="184" t="s">
        <v>450</v>
      </c>
      <c r="C241" s="185" t="n">
        <f aca="false">'Planilha orçamentária '!Q244</f>
        <v>3060.898926</v>
      </c>
      <c r="D241" s="186"/>
      <c r="E241" s="187" t="n">
        <v>1</v>
      </c>
      <c r="F241" s="188" t="n">
        <f aca="false">E241*C241</f>
        <v>3060.898926</v>
      </c>
      <c r="G241" s="189"/>
      <c r="H241" s="187"/>
      <c r="I241" s="188" t="n">
        <f aca="false">H241*C241</f>
        <v>0</v>
      </c>
      <c r="J241" s="190"/>
      <c r="K241" s="187"/>
      <c r="L241" s="191"/>
      <c r="N241" s="181" t="n">
        <f aca="false">E241+H241</f>
        <v>1</v>
      </c>
      <c r="O241" s="193" t="e">
        <f aca="false">F241+#REF!+#REF!+#REF!+I241-C241</f>
        <v>#REF!</v>
      </c>
      <c r="Q241" s="194"/>
    </row>
    <row r="242" customFormat="false" ht="12.75" hidden="false" customHeight="false" outlineLevel="0" collapsed="false">
      <c r="A242" s="172" t="s">
        <v>451</v>
      </c>
      <c r="B242" s="173" t="s">
        <v>452</v>
      </c>
      <c r="C242" s="174" t="n">
        <f aca="false">'Planilha orçamentária '!F245</f>
        <v>1939.41355182</v>
      </c>
      <c r="D242" s="175"/>
      <c r="E242" s="207" t="n">
        <f aca="false">F242/C242</f>
        <v>0</v>
      </c>
      <c r="F242" s="208" t="n">
        <f aca="false">SUM(F243:F244)</f>
        <v>0</v>
      </c>
      <c r="G242" s="204"/>
      <c r="H242" s="205" t="n">
        <f aca="false">I242/C242</f>
        <v>1</v>
      </c>
      <c r="I242" s="214" t="n">
        <f aca="false">SUM(I243:I245)</f>
        <v>1939.41355182</v>
      </c>
      <c r="J242" s="206"/>
      <c r="K242" s="205"/>
      <c r="L242" s="215"/>
      <c r="N242" s="181" t="n">
        <f aca="false">E242+H242</f>
        <v>1</v>
      </c>
      <c r="O242" s="112" t="e">
        <f aca="false">F242+#REF!+#REF!+#REF!+I242-C242</f>
        <v>#REF!</v>
      </c>
      <c r="Q242" s="142"/>
    </row>
    <row r="243" s="192" customFormat="true" ht="38.25" hidden="true" customHeight="false" outlineLevel="0" collapsed="false">
      <c r="A243" s="183" t="s">
        <v>453</v>
      </c>
      <c r="B243" s="184" t="s">
        <v>454</v>
      </c>
      <c r="C243" s="185" t="n">
        <f aca="false">'Planilha orçamentária '!Q246</f>
        <v>265.91703</v>
      </c>
      <c r="D243" s="186"/>
      <c r="E243" s="187"/>
      <c r="F243" s="188" t="n">
        <f aca="false">E243*C243</f>
        <v>0</v>
      </c>
      <c r="G243" s="189"/>
      <c r="H243" s="187" t="n">
        <v>1</v>
      </c>
      <c r="I243" s="188" t="n">
        <f aca="false">H243*C243</f>
        <v>265.91703</v>
      </c>
      <c r="J243" s="190"/>
      <c r="K243" s="187"/>
      <c r="L243" s="191"/>
      <c r="N243" s="181" t="n">
        <f aca="false">E243+H243</f>
        <v>1</v>
      </c>
      <c r="O243" s="193" t="e">
        <f aca="false">F243+#REF!+#REF!+#REF!+I243-C243</f>
        <v>#REF!</v>
      </c>
      <c r="Q243" s="194"/>
    </row>
    <row r="244" s="192" customFormat="true" ht="38.25" hidden="true" customHeight="false" outlineLevel="0" collapsed="false">
      <c r="A244" s="183" t="s">
        <v>455</v>
      </c>
      <c r="B244" s="184" t="s">
        <v>280</v>
      </c>
      <c r="C244" s="185" t="n">
        <f aca="false">'Planilha orçamentária '!Q247</f>
        <v>476.31409182</v>
      </c>
      <c r="D244" s="186"/>
      <c r="E244" s="187"/>
      <c r="F244" s="188" t="n">
        <f aca="false">E244*C244</f>
        <v>0</v>
      </c>
      <c r="G244" s="189"/>
      <c r="H244" s="187" t="n">
        <v>1</v>
      </c>
      <c r="I244" s="188" t="n">
        <f aca="false">H244*C244</f>
        <v>476.31409182</v>
      </c>
      <c r="J244" s="190"/>
      <c r="K244" s="187"/>
      <c r="L244" s="191"/>
      <c r="N244" s="181" t="n">
        <f aca="false">E244+H244</f>
        <v>1</v>
      </c>
      <c r="O244" s="193" t="e">
        <f aca="false">F244+#REF!+#REF!+#REF!+I244-C244</f>
        <v>#REF!</v>
      </c>
      <c r="Q244" s="194"/>
    </row>
    <row r="245" s="192" customFormat="true" ht="25.5" hidden="true" customHeight="false" outlineLevel="0" collapsed="false">
      <c r="A245" s="234" t="s">
        <v>456</v>
      </c>
      <c r="B245" s="235" t="s">
        <v>457</v>
      </c>
      <c r="C245" s="185" t="n">
        <f aca="false">'Planilha orçamentária '!Q248</f>
        <v>1197.18243</v>
      </c>
      <c r="D245" s="186"/>
      <c r="E245" s="187"/>
      <c r="F245" s="188"/>
      <c r="G245" s="189"/>
      <c r="H245" s="187" t="n">
        <v>1</v>
      </c>
      <c r="I245" s="188" t="n">
        <f aca="false">H245*C245</f>
        <v>1197.18243</v>
      </c>
      <c r="J245" s="190"/>
      <c r="K245" s="187"/>
      <c r="L245" s="191"/>
      <c r="N245" s="181"/>
      <c r="O245" s="193"/>
      <c r="Q245" s="194"/>
    </row>
    <row r="246" s="202" customFormat="true" ht="12.75" hidden="false" customHeight="false" outlineLevel="0" collapsed="false">
      <c r="A246" s="195" t="s">
        <v>458</v>
      </c>
      <c r="B246" s="196" t="s">
        <v>459</v>
      </c>
      <c r="C246" s="161" t="n">
        <f aca="false">'Planilha orçamentária '!F249</f>
        <v>3038.346</v>
      </c>
      <c r="D246" s="162"/>
      <c r="E246" s="212" t="n">
        <f aca="false">F246/C246</f>
        <v>0</v>
      </c>
      <c r="F246" s="213" t="n">
        <f aca="false">SUM(F247:F251)</f>
        <v>0</v>
      </c>
      <c r="G246" s="165"/>
      <c r="H246" s="199" t="n">
        <f aca="false">I246/C246</f>
        <v>1</v>
      </c>
      <c r="I246" s="198" t="n">
        <f aca="false">SUM(I247:I251)</f>
        <v>3038.346</v>
      </c>
      <c r="J246" s="200"/>
      <c r="K246" s="199"/>
      <c r="L246" s="201"/>
      <c r="N246" s="169" t="n">
        <f aca="false">E246+H246</f>
        <v>1</v>
      </c>
      <c r="O246" s="170" t="e">
        <f aca="false">F246+#REF!+#REF!+#REF!+I246-C246</f>
        <v>#REF!</v>
      </c>
      <c r="Q246" s="203"/>
    </row>
    <row r="247" s="192" customFormat="true" ht="12.75" hidden="true" customHeight="false" outlineLevel="0" collapsed="false">
      <c r="A247" s="183" t="s">
        <v>460</v>
      </c>
      <c r="B247" s="184" t="s">
        <v>290</v>
      </c>
      <c r="C247" s="185" t="n">
        <f aca="false">'Planilha orçamentária '!Q250</f>
        <v>1111.59</v>
      </c>
      <c r="D247" s="186"/>
      <c r="E247" s="187"/>
      <c r="F247" s="188" t="n">
        <f aca="false">E247*C247</f>
        <v>0</v>
      </c>
      <c r="G247" s="189"/>
      <c r="H247" s="187" t="n">
        <v>1</v>
      </c>
      <c r="I247" s="188" t="n">
        <f aca="false">H247*C247</f>
        <v>1111.59</v>
      </c>
      <c r="J247" s="190"/>
      <c r="K247" s="187"/>
      <c r="L247" s="191"/>
      <c r="N247" s="229" t="e">
        <f aca="false">E247+#REF!+#REF!+#REF!+H247+K247</f>
        <v>#REF!</v>
      </c>
      <c r="O247" s="193" t="e">
        <f aca="false">F247+#REF!+#REF!+#REF!+I247-C247</f>
        <v>#REF!</v>
      </c>
      <c r="Q247" s="194"/>
    </row>
    <row r="248" s="192" customFormat="true" ht="12.75" hidden="true" customHeight="false" outlineLevel="0" collapsed="false">
      <c r="A248" s="183" t="s">
        <v>461</v>
      </c>
      <c r="B248" s="184" t="s">
        <v>294</v>
      </c>
      <c r="C248" s="185" t="n">
        <f aca="false">'Planilha orçamentária '!Q251</f>
        <v>494.04</v>
      </c>
      <c r="D248" s="186"/>
      <c r="E248" s="187"/>
      <c r="F248" s="188" t="n">
        <f aca="false">E248*C248</f>
        <v>0</v>
      </c>
      <c r="G248" s="189"/>
      <c r="H248" s="187" t="n">
        <v>1</v>
      </c>
      <c r="I248" s="188" t="n">
        <f aca="false">H248*C248</f>
        <v>494.04</v>
      </c>
      <c r="J248" s="190"/>
      <c r="K248" s="187"/>
      <c r="L248" s="191"/>
      <c r="N248" s="229" t="e">
        <f aca="false">E248+#REF!+#REF!+#REF!+H248+K248</f>
        <v>#REF!</v>
      </c>
      <c r="O248" s="193" t="e">
        <f aca="false">F248+#REF!+#REF!+#REF!+I248-C248</f>
        <v>#REF!</v>
      </c>
      <c r="Q248" s="194"/>
    </row>
    <row r="249" s="192" customFormat="true" ht="12.75" hidden="true" customHeight="false" outlineLevel="0" collapsed="false">
      <c r="A249" s="183" t="s">
        <v>462</v>
      </c>
      <c r="B249" s="184" t="s">
        <v>463</v>
      </c>
      <c r="C249" s="185" t="n">
        <f aca="false">'Planilha orçamentária '!Q252</f>
        <v>518.742</v>
      </c>
      <c r="D249" s="186"/>
      <c r="E249" s="187"/>
      <c r="F249" s="188" t="n">
        <f aca="false">E249*C249</f>
        <v>0</v>
      </c>
      <c r="G249" s="189"/>
      <c r="H249" s="187" t="n">
        <v>1</v>
      </c>
      <c r="I249" s="188" t="n">
        <f aca="false">H249*C249</f>
        <v>518.742</v>
      </c>
      <c r="J249" s="190"/>
      <c r="K249" s="187"/>
      <c r="L249" s="191"/>
      <c r="N249" s="229" t="e">
        <f aca="false">E249+#REF!+#REF!+#REF!+H249+K249</f>
        <v>#REF!</v>
      </c>
      <c r="O249" s="193" t="e">
        <f aca="false">F249+#REF!+#REF!+#REF!+I249-C249</f>
        <v>#REF!</v>
      </c>
      <c r="Q249" s="194"/>
    </row>
    <row r="250" s="192" customFormat="true" ht="12.75" hidden="true" customHeight="false" outlineLevel="0" collapsed="false">
      <c r="A250" s="183" t="s">
        <v>464</v>
      </c>
      <c r="B250" s="184" t="s">
        <v>465</v>
      </c>
      <c r="C250" s="185" t="n">
        <f aca="false">'Planilha orçamentária '!Q253</f>
        <v>296.424</v>
      </c>
      <c r="D250" s="186"/>
      <c r="E250" s="187"/>
      <c r="F250" s="188" t="n">
        <f aca="false">E250*C250</f>
        <v>0</v>
      </c>
      <c r="G250" s="189"/>
      <c r="H250" s="187" t="n">
        <v>1</v>
      </c>
      <c r="I250" s="188" t="n">
        <f aca="false">H250*C250</f>
        <v>296.424</v>
      </c>
      <c r="J250" s="190"/>
      <c r="K250" s="187"/>
      <c r="L250" s="191"/>
      <c r="N250" s="229" t="e">
        <f aca="false">E250+#REF!+#REF!+#REF!+H250+K250</f>
        <v>#REF!</v>
      </c>
      <c r="O250" s="193" t="e">
        <f aca="false">F250+#REF!+#REF!+#REF!+I250-C250</f>
        <v>#REF!</v>
      </c>
      <c r="Q250" s="194"/>
    </row>
    <row r="251" s="192" customFormat="true" ht="12.75" hidden="true" customHeight="false" outlineLevel="0" collapsed="false">
      <c r="A251" s="183" t="s">
        <v>466</v>
      </c>
      <c r="B251" s="184" t="s">
        <v>296</v>
      </c>
      <c r="C251" s="185" t="n">
        <f aca="false">'Planilha orçamentária '!Q254</f>
        <v>617.55</v>
      </c>
      <c r="D251" s="186"/>
      <c r="E251" s="187"/>
      <c r="F251" s="188" t="n">
        <f aca="false">E251*C251</f>
        <v>0</v>
      </c>
      <c r="G251" s="189"/>
      <c r="H251" s="187" t="n">
        <v>1</v>
      </c>
      <c r="I251" s="188" t="n">
        <f aca="false">H251*C251</f>
        <v>617.55</v>
      </c>
      <c r="J251" s="190"/>
      <c r="K251" s="187"/>
      <c r="L251" s="191"/>
      <c r="N251" s="229" t="e">
        <f aca="false">E251+#REF!+#REF!+#REF!+H251+K251</f>
        <v>#REF!</v>
      </c>
      <c r="O251" s="193" t="e">
        <f aca="false">F251+#REF!+#REF!+#REF!+I251-C251</f>
        <v>#REF!</v>
      </c>
      <c r="Q251" s="194"/>
    </row>
    <row r="252" s="245" customFormat="true" ht="12.75" hidden="true" customHeight="false" outlineLevel="0" collapsed="false">
      <c r="A252" s="236" t="s">
        <v>489</v>
      </c>
      <c r="B252" s="237" t="s">
        <v>294</v>
      </c>
      <c r="C252" s="238" t="n">
        <f aca="false">'[1]Planilha orçamentária '!Q421</f>
        <v>1363.34</v>
      </c>
      <c r="D252" s="239"/>
      <c r="E252" s="240"/>
      <c r="F252" s="241"/>
      <c r="G252" s="242"/>
      <c r="H252" s="240"/>
      <c r="I252" s="241"/>
      <c r="J252" s="243"/>
      <c r="K252" s="240"/>
      <c r="L252" s="244"/>
      <c r="N252" s="246" t="e">
        <f aca="false">E252+#REF!+#REF!+#REF!+H252+K252</f>
        <v>#REF!</v>
      </c>
      <c r="O252" s="170" t="e">
        <f aca="false">F252+#REF!+#REF!+#REF!+I252-C252</f>
        <v>#REF!</v>
      </c>
      <c r="Q252" s="247"/>
    </row>
    <row r="253" s="245" customFormat="true" ht="12.75" hidden="true" customHeight="false" outlineLevel="0" collapsed="false">
      <c r="A253" s="236" t="s">
        <v>490</v>
      </c>
      <c r="B253" s="237" t="s">
        <v>491</v>
      </c>
      <c r="C253" s="238" t="n">
        <f aca="false">'[1]Planilha orçamentária '!Q422</f>
        <v>669.276</v>
      </c>
      <c r="D253" s="239"/>
      <c r="E253" s="240"/>
      <c r="F253" s="241"/>
      <c r="G253" s="242"/>
      <c r="H253" s="240"/>
      <c r="I253" s="241"/>
      <c r="J253" s="243"/>
      <c r="K253" s="240"/>
      <c r="L253" s="244"/>
      <c r="N253" s="246" t="e">
        <f aca="false">E253+#REF!+#REF!+#REF!+H253+K253</f>
        <v>#REF!</v>
      </c>
      <c r="O253" s="170" t="e">
        <f aca="false">F253+#REF!+#REF!+#REF!+I253-C253</f>
        <v>#REF!</v>
      </c>
      <c r="Q253" s="247"/>
    </row>
    <row r="254" s="245" customFormat="true" ht="12.75" hidden="true" customHeight="false" outlineLevel="0" collapsed="false">
      <c r="A254" s="236" t="s">
        <v>492</v>
      </c>
      <c r="B254" s="237" t="s">
        <v>493</v>
      </c>
      <c r="C254" s="238" t="n">
        <f aca="false">'[1]Planilha orçamentária '!Q423</f>
        <v>483.366</v>
      </c>
      <c r="D254" s="239"/>
      <c r="E254" s="240"/>
      <c r="F254" s="241"/>
      <c r="G254" s="242"/>
      <c r="H254" s="240"/>
      <c r="I254" s="241"/>
      <c r="J254" s="243"/>
      <c r="K254" s="240"/>
      <c r="L254" s="244"/>
      <c r="N254" s="246" t="e">
        <f aca="false">E254+#REF!+#REF!+#REF!+H254+K254</f>
        <v>#REF!</v>
      </c>
      <c r="O254" s="170" t="e">
        <f aca="false">F254+#REF!+#REF!+#REF!+I254-C254</f>
        <v>#REF!</v>
      </c>
      <c r="Q254" s="247"/>
    </row>
    <row r="255" s="245" customFormat="true" ht="12.75" hidden="true" customHeight="false" outlineLevel="0" collapsed="false">
      <c r="A255" s="236" t="s">
        <v>494</v>
      </c>
      <c r="B255" s="237" t="s">
        <v>463</v>
      </c>
      <c r="C255" s="238" t="n">
        <f aca="false">'[1]Planilha orçamentária '!Q424</f>
        <v>520.548</v>
      </c>
      <c r="D255" s="239"/>
      <c r="E255" s="240"/>
      <c r="F255" s="241"/>
      <c r="G255" s="242"/>
      <c r="H255" s="240"/>
      <c r="I255" s="241"/>
      <c r="J255" s="243"/>
      <c r="K255" s="240"/>
      <c r="L255" s="244"/>
      <c r="N255" s="246" t="e">
        <f aca="false">E255+#REF!+#REF!+#REF!+H255+K255</f>
        <v>#REF!</v>
      </c>
      <c r="O255" s="170" t="e">
        <f aca="false">F255+#REF!+#REF!+#REF!+I255-C255</f>
        <v>#REF!</v>
      </c>
      <c r="Q255" s="247"/>
    </row>
    <row r="256" s="245" customFormat="true" ht="12.75" hidden="true" customHeight="false" outlineLevel="0" collapsed="false">
      <c r="A256" s="236" t="s">
        <v>495</v>
      </c>
      <c r="B256" s="237" t="s">
        <v>496</v>
      </c>
      <c r="C256" s="238" t="n">
        <f aca="false">'[1]Planilha orçamentária '!Q425</f>
        <v>818.004</v>
      </c>
      <c r="D256" s="239"/>
      <c r="E256" s="240"/>
      <c r="F256" s="241"/>
      <c r="G256" s="242"/>
      <c r="H256" s="240"/>
      <c r="I256" s="241"/>
      <c r="J256" s="243"/>
      <c r="K256" s="240"/>
      <c r="L256" s="244"/>
      <c r="N256" s="246" t="e">
        <f aca="false">E256+#REF!+#REF!+#REF!+H256+K256</f>
        <v>#REF!</v>
      </c>
      <c r="O256" s="170" t="e">
        <f aca="false">F256+#REF!+#REF!+#REF!+I256-C256</f>
        <v>#REF!</v>
      </c>
      <c r="Q256" s="247"/>
    </row>
    <row r="257" s="245" customFormat="true" ht="12.75" hidden="true" customHeight="false" outlineLevel="0" collapsed="false">
      <c r="A257" s="236" t="s">
        <v>497</v>
      </c>
      <c r="B257" s="237" t="s">
        <v>498</v>
      </c>
      <c r="C257" s="238" t="n">
        <f aca="false">'[1]Planilha orçamentária '!Q426</f>
        <v>774.625</v>
      </c>
      <c r="D257" s="239"/>
      <c r="E257" s="240"/>
      <c r="F257" s="241"/>
      <c r="G257" s="242"/>
      <c r="H257" s="240"/>
      <c r="I257" s="241"/>
      <c r="J257" s="243"/>
      <c r="K257" s="240"/>
      <c r="L257" s="244"/>
      <c r="N257" s="246" t="e">
        <f aca="false">E257+#REF!+#REF!+#REF!+H257+K257</f>
        <v>#REF!</v>
      </c>
      <c r="O257" s="170" t="e">
        <f aca="false">F257+#REF!+#REF!+#REF!+I257-C257</f>
        <v>#REF!</v>
      </c>
      <c r="Q257" s="247"/>
    </row>
    <row r="258" s="245" customFormat="true" ht="12.75" hidden="true" customHeight="false" outlineLevel="0" collapsed="false">
      <c r="A258" s="236" t="s">
        <v>499</v>
      </c>
      <c r="B258" s="237" t="s">
        <v>500</v>
      </c>
      <c r="C258" s="238" t="n">
        <f aca="false">'[1]Planilha orçamentária '!Q427</f>
        <v>991.52</v>
      </c>
      <c r="D258" s="239"/>
      <c r="E258" s="240"/>
      <c r="F258" s="241"/>
      <c r="G258" s="242"/>
      <c r="H258" s="240"/>
      <c r="I258" s="241"/>
      <c r="J258" s="243"/>
      <c r="K258" s="240"/>
      <c r="L258" s="244"/>
      <c r="N258" s="246" t="e">
        <f aca="false">E258+#REF!+#REF!+#REF!+H258+K258</f>
        <v>#REF!</v>
      </c>
      <c r="O258" s="170" t="e">
        <f aca="false">F258+#REF!+#REF!+#REF!+I258-C258</f>
        <v>#REF!</v>
      </c>
      <c r="Q258" s="247"/>
    </row>
    <row r="259" s="245" customFormat="true" ht="12.75" hidden="true" customHeight="false" outlineLevel="0" collapsed="false">
      <c r="A259" s="236" t="s">
        <v>501</v>
      </c>
      <c r="B259" s="237" t="s">
        <v>290</v>
      </c>
      <c r="C259" s="238" t="n">
        <f aca="false">'[1]Planilha orçamentária '!Q428</f>
        <v>557.73</v>
      </c>
      <c r="D259" s="239"/>
      <c r="E259" s="240"/>
      <c r="F259" s="241"/>
      <c r="G259" s="242"/>
      <c r="H259" s="240"/>
      <c r="I259" s="241"/>
      <c r="J259" s="243"/>
      <c r="K259" s="240"/>
      <c r="L259" s="244"/>
      <c r="N259" s="246" t="e">
        <f aca="false">E259+#REF!+#REF!+#REF!+H259+K259</f>
        <v>#REF!</v>
      </c>
      <c r="O259" s="170" t="e">
        <f aca="false">F259+#REF!+#REF!+#REF!+I259-C259</f>
        <v>#REF!</v>
      </c>
      <c r="Q259" s="247"/>
    </row>
    <row r="260" s="245" customFormat="true" ht="12.75" hidden="true" customHeight="false" outlineLevel="0" collapsed="false">
      <c r="A260" s="236" t="s">
        <v>502</v>
      </c>
      <c r="B260" s="237" t="s">
        <v>503</v>
      </c>
      <c r="C260" s="238" t="n">
        <f aca="false">'[1]Planilha orçamentária '!Q429</f>
        <v>59.4912</v>
      </c>
      <c r="D260" s="239"/>
      <c r="E260" s="240"/>
      <c r="F260" s="241"/>
      <c r="G260" s="242"/>
      <c r="H260" s="240"/>
      <c r="I260" s="241"/>
      <c r="J260" s="243"/>
      <c r="K260" s="240"/>
      <c r="L260" s="244"/>
      <c r="N260" s="246" t="e">
        <f aca="false">E260+#REF!+#REF!+#REF!+H260+K260</f>
        <v>#REF!</v>
      </c>
      <c r="O260" s="170" t="e">
        <f aca="false">F260+#REF!+#REF!+#REF!+I260-C260</f>
        <v>#REF!</v>
      </c>
      <c r="Q260" s="247"/>
    </row>
    <row r="261" s="245" customFormat="true" ht="12.75" hidden="true" customHeight="false" outlineLevel="0" collapsed="false">
      <c r="A261" s="236" t="s">
        <v>504</v>
      </c>
      <c r="B261" s="237" t="s">
        <v>505</v>
      </c>
      <c r="C261" s="238" t="n">
        <f aca="false">'[1]Planilha orçamentária '!Q430</f>
        <v>309.85</v>
      </c>
      <c r="D261" s="239"/>
      <c r="E261" s="240"/>
      <c r="F261" s="241"/>
      <c r="G261" s="242"/>
      <c r="H261" s="240"/>
      <c r="I261" s="241"/>
      <c r="J261" s="243"/>
      <c r="K261" s="240"/>
      <c r="L261" s="244"/>
      <c r="N261" s="246" t="e">
        <f aca="false">E261+#REF!+#REF!+#REF!+H261+K261</f>
        <v>#REF!</v>
      </c>
      <c r="O261" s="170" t="e">
        <f aca="false">F261+#REF!+#REF!+#REF!+I261-C261</f>
        <v>#REF!</v>
      </c>
      <c r="Q261" s="247"/>
    </row>
    <row r="262" s="245" customFormat="true" ht="12.75" hidden="true" customHeight="false" outlineLevel="0" collapsed="false">
      <c r="A262" s="236" t="s">
        <v>506</v>
      </c>
      <c r="B262" s="237" t="s">
        <v>507</v>
      </c>
      <c r="C262" s="238" t="n">
        <f aca="false">'[1]Planilha orçamentária '!Q431</f>
        <v>4337.9</v>
      </c>
      <c r="D262" s="248"/>
      <c r="E262" s="249"/>
      <c r="F262" s="250"/>
      <c r="G262" s="251"/>
      <c r="H262" s="249"/>
      <c r="I262" s="250"/>
      <c r="J262" s="252"/>
      <c r="K262" s="249"/>
      <c r="L262" s="253"/>
      <c r="N262" s="246" t="e">
        <f aca="false">E262+#REF!+#REF!+#REF!+H262+K262</f>
        <v>#REF!</v>
      </c>
      <c r="O262" s="170" t="e">
        <f aca="false">F262+#REF!+#REF!+#REF!+I262-C262</f>
        <v>#REF!</v>
      </c>
      <c r="Q262" s="247"/>
    </row>
    <row r="263" s="51" customFormat="true" ht="12.75" hidden="false" customHeight="false" outlineLevel="0" collapsed="false">
      <c r="A263" s="254"/>
      <c r="B263" s="254" t="s">
        <v>508</v>
      </c>
      <c r="C263" s="255"/>
      <c r="D263" s="256"/>
      <c r="E263" s="257" t="n">
        <f aca="false">E264</f>
        <v>0.569497435964862</v>
      </c>
      <c r="F263" s="258" t="n">
        <f aca="false">F264</f>
        <v>167146.14339639</v>
      </c>
      <c r="G263" s="259"/>
      <c r="H263" s="257" t="n">
        <f aca="false">I263/C264</f>
        <v>0.95</v>
      </c>
      <c r="I263" s="258" t="n">
        <f aca="false">I264+F264</f>
        <v>278822.741242979</v>
      </c>
      <c r="J263" s="260"/>
      <c r="K263" s="257" t="n">
        <f aca="false">H263+K264</f>
        <v>1</v>
      </c>
      <c r="L263" s="258" t="n">
        <f aca="false">I263+L264</f>
        <v>293497.62236103</v>
      </c>
      <c r="M263" s="1"/>
      <c r="N263" s="261"/>
      <c r="O263" s="262"/>
      <c r="Q263" s="151"/>
    </row>
    <row r="264" s="39" customFormat="true" ht="12.75" hidden="false" customHeight="false" outlineLevel="0" collapsed="false">
      <c r="A264" s="263"/>
      <c r="B264" s="264" t="s">
        <v>509</v>
      </c>
      <c r="C264" s="265" t="n">
        <f aca="false">C12+C151</f>
        <v>293497.62236103</v>
      </c>
      <c r="D264" s="266"/>
      <c r="E264" s="267" t="n">
        <f aca="false">F264/$C264</f>
        <v>0.569497435964862</v>
      </c>
      <c r="F264" s="268" t="n">
        <f aca="false">F12+F151</f>
        <v>167146.14339639</v>
      </c>
      <c r="G264" s="269"/>
      <c r="H264" s="267" t="n">
        <f aca="false">I264/$C264</f>
        <v>0.380502564035138</v>
      </c>
      <c r="I264" s="268" t="n">
        <f aca="false">I12+I151-L264</f>
        <v>111676.597846589</v>
      </c>
      <c r="J264" s="269"/>
      <c r="K264" s="267" t="n">
        <f aca="false">L264/$C264</f>
        <v>0.05</v>
      </c>
      <c r="L264" s="268" t="n">
        <f aca="false">C264*0.05</f>
        <v>14674.8811180515</v>
      </c>
      <c r="M264" s="1"/>
      <c r="N264" s="270" t="e">
        <f aca="false">E264+#REF!+#REF!+#REF!+H264+K264</f>
        <v>#REF!</v>
      </c>
      <c r="O264" s="271" t="e">
        <f aca="false">F264+#REF!+#REF!+#REF!+I264-C264+L264</f>
        <v>#REF!</v>
      </c>
      <c r="P264" s="272" t="n">
        <f aca="false">F264+I264+L264</f>
        <v>293497.62236103</v>
      </c>
      <c r="Q264" s="273"/>
    </row>
    <row r="265" customFormat="false" ht="12.75" hidden="false" customHeight="false" outlineLevel="0" collapsed="false">
      <c r="K265" s="125" t="s">
        <v>510</v>
      </c>
      <c r="N265" s="143"/>
      <c r="Q265" s="142"/>
    </row>
    <row r="266" customFormat="false" ht="12.75" hidden="false" customHeight="false" outlineLevel="0" collapsed="false">
      <c r="N266" s="143"/>
      <c r="Q266" s="142"/>
    </row>
    <row r="267" customFormat="false" ht="12.75" hidden="false" customHeight="false" outlineLevel="0" collapsed="false">
      <c r="N267" s="143"/>
      <c r="Q267" s="142"/>
    </row>
    <row r="268" customFormat="false" ht="12.75" hidden="false" customHeight="false" outlineLevel="0" collapsed="false">
      <c r="E268" s="274"/>
      <c r="F268" s="275"/>
      <c r="G268" s="275"/>
      <c r="H268" s="276"/>
      <c r="I268" s="118" t="s">
        <v>472</v>
      </c>
      <c r="J268" s="119"/>
      <c r="K268" s="276"/>
      <c r="L268" s="116"/>
      <c r="N268" s="143"/>
      <c r="Q268" s="142"/>
    </row>
    <row r="269" customFormat="false" ht="12.75" hidden="false" customHeight="false" outlineLevel="0" collapsed="false">
      <c r="E269" s="277"/>
      <c r="F269" s="275"/>
      <c r="G269" s="275"/>
      <c r="H269" s="277"/>
      <c r="I269" s="119" t="s">
        <v>473</v>
      </c>
      <c r="J269" s="119"/>
      <c r="K269" s="277"/>
      <c r="L269" s="116"/>
      <c r="N269" s="143"/>
      <c r="Q269" s="142"/>
    </row>
    <row r="270" customFormat="false" ht="13.5" hidden="false" customHeight="false" outlineLevel="0" collapsed="false">
      <c r="E270" s="277"/>
      <c r="F270" s="275"/>
      <c r="G270" s="275"/>
      <c r="H270" s="277"/>
      <c r="I270" s="119" t="s">
        <v>511</v>
      </c>
      <c r="J270" s="119"/>
      <c r="K270" s="277"/>
      <c r="L270" s="116"/>
      <c r="N270" s="278"/>
      <c r="O270" s="279"/>
      <c r="P270" s="279"/>
      <c r="Q270" s="280"/>
    </row>
    <row r="271" customFormat="false" ht="13.5" hidden="false" customHeight="false" outlineLevel="0" collapsed="false">
      <c r="E271" s="281"/>
      <c r="F271" s="282"/>
      <c r="G271" s="282"/>
      <c r="H271" s="281"/>
      <c r="I271" s="119" t="s">
        <v>475</v>
      </c>
      <c r="J271" s="119"/>
      <c r="K271" s="281"/>
      <c r="L271" s="120"/>
    </row>
    <row r="272" customFormat="false" ht="12.75" hidden="false" customHeight="false" outlineLevel="0" collapsed="false">
      <c r="E272" s="274"/>
      <c r="F272" s="282"/>
      <c r="G272" s="282"/>
      <c r="H272" s="274"/>
      <c r="I272" s="282"/>
      <c r="J272" s="119"/>
      <c r="K272" s="274"/>
      <c r="L272" s="120"/>
    </row>
  </sheetData>
  <mergeCells count="6">
    <mergeCell ref="B3:C3"/>
    <mergeCell ref="B4:C4"/>
    <mergeCell ref="E7:F7"/>
    <mergeCell ref="E10:F10"/>
    <mergeCell ref="H10:I10"/>
    <mergeCell ref="K10:L10"/>
  </mergeCells>
  <printOptions headings="false" gridLines="false" gridLinesSet="true" horizontalCentered="true" verticalCentered="false"/>
  <pageMargins left="0.433333333333333" right="0.196527777777778" top="0.747916666666667" bottom="0.944444444444444" header="0.511811023622047" footer="0.747916666666667"/>
  <pageSetup paperSize="9" scale="100" fitToWidth="1" fitToHeight="2" pageOrder="downThenOver" orientation="landscape" blackAndWhite="false" draft="false" cellComments="none" horizontalDpi="300" verticalDpi="300" copies="1"/>
  <headerFooter differentFirst="false" differentOddEven="false">
    <oddHeader/>
    <oddFooter>&amp;R&amp;"Verdana,Normal"&amp;10Página &amp;P de &amp;N</oddFooter>
  </headerFooter>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B4:M66"/>
  <sheetViews>
    <sheetView showFormulas="false" showGridLines="true" showRowColHeaders="true" showZeros="true" rightToLeft="false" tabSelected="false" showOutlineSymbols="true" defaultGridColor="true" view="normal" topLeftCell="A19" colorId="64" zoomScale="100" zoomScaleNormal="100" zoomScalePageLayoutView="100" workbookViewId="0">
      <selection pane="topLeft" activeCell="L47" activeCellId="0" sqref="L47"/>
    </sheetView>
  </sheetViews>
  <sheetFormatPr defaultColWidth="9.00390625" defaultRowHeight="12.75" zeroHeight="false" outlineLevelRow="0" outlineLevelCol="0"/>
  <cols>
    <col collapsed="false" customWidth="false" hidden="false" outlineLevel="0" max="2" min="1" style="283" width="9"/>
    <col collapsed="false" customWidth="true" hidden="false" outlineLevel="0" max="3" min="3" style="283" width="40.62"/>
    <col collapsed="false" customWidth="true" hidden="false" outlineLevel="0" max="4" min="4" style="283" width="12"/>
    <col collapsed="false" customWidth="false" hidden="false" outlineLevel="0" max="11" min="5" style="283" width="9"/>
    <col collapsed="false" customWidth="true" hidden="false" outlineLevel="0" max="12" min="12" style="283" width="12.5"/>
    <col collapsed="false" customWidth="false" hidden="false" outlineLevel="0" max="16384" min="13" style="283" width="9"/>
  </cols>
  <sheetData>
    <row r="4" customFormat="false" ht="12.75" hidden="false" customHeight="false" outlineLevel="0" collapsed="false">
      <c r="B4" s="284"/>
      <c r="C4" s="285"/>
      <c r="D4" s="286"/>
    </row>
    <row r="5" customFormat="false" ht="15.75" hidden="false" customHeight="false" outlineLevel="0" collapsed="false">
      <c r="B5" s="287"/>
      <c r="C5" s="288" t="s">
        <v>512</v>
      </c>
      <c r="D5" s="289"/>
      <c r="E5" s="290"/>
      <c r="F5" s="290"/>
      <c r="G5" s="290"/>
      <c r="H5" s="290"/>
      <c r="I5" s="290"/>
      <c r="J5" s="290"/>
      <c r="K5" s="290"/>
      <c r="L5" s="290"/>
      <c r="M5" s="290"/>
    </row>
    <row r="6" customFormat="false" ht="15.75" hidden="false" customHeight="false" outlineLevel="0" collapsed="false">
      <c r="B6" s="287"/>
      <c r="C6" s="288" t="s">
        <v>513</v>
      </c>
      <c r="D6" s="289"/>
      <c r="E6" s="290"/>
      <c r="F6" s="290"/>
      <c r="G6" s="290"/>
      <c r="H6" s="290"/>
      <c r="I6" s="290"/>
      <c r="J6" s="290"/>
      <c r="K6" s="290"/>
      <c r="L6" s="290"/>
      <c r="M6" s="290"/>
    </row>
    <row r="7" customFormat="false" ht="15.75" hidden="false" customHeight="false" outlineLevel="0" collapsed="false">
      <c r="B7" s="291"/>
      <c r="C7" s="292" t="s">
        <v>514</v>
      </c>
      <c r="D7" s="293"/>
      <c r="E7" s="290"/>
      <c r="F7" s="290"/>
      <c r="G7" s="290"/>
      <c r="H7" s="290"/>
      <c r="I7" s="290"/>
      <c r="J7" s="290"/>
      <c r="K7" s="290"/>
      <c r="L7" s="290"/>
      <c r="M7" s="290"/>
    </row>
    <row r="8" customFormat="false" ht="15.75" hidden="false" customHeight="false" outlineLevel="0" collapsed="false">
      <c r="B8" s="294"/>
      <c r="C8" s="294"/>
      <c r="D8" s="294"/>
      <c r="E8" s="290"/>
      <c r="F8" s="290"/>
      <c r="G8" s="290"/>
      <c r="H8" s="290"/>
      <c r="I8" s="290"/>
      <c r="J8" s="290"/>
      <c r="K8" s="290"/>
      <c r="L8" s="290"/>
      <c r="M8" s="290"/>
    </row>
    <row r="9" customFormat="false" ht="12.75" hidden="false" customHeight="false" outlineLevel="0" collapsed="false">
      <c r="B9" s="295"/>
      <c r="C9" s="295"/>
      <c r="D9" s="295" t="s">
        <v>515</v>
      </c>
      <c r="E9" s="290"/>
      <c r="F9" s="290"/>
      <c r="G9" s="290"/>
      <c r="H9" s="290"/>
      <c r="I9" s="290"/>
      <c r="J9" s="290"/>
      <c r="K9" s="290"/>
      <c r="L9" s="290"/>
      <c r="M9" s="290"/>
    </row>
    <row r="10" customFormat="false" ht="12.75" hidden="false" customHeight="false" outlineLevel="0" collapsed="false">
      <c r="B10" s="295"/>
      <c r="C10" s="295"/>
      <c r="D10" s="295"/>
      <c r="E10" s="290"/>
      <c r="F10" s="290"/>
      <c r="G10" s="290"/>
      <c r="H10" s="290"/>
      <c r="I10" s="290"/>
      <c r="J10" s="290"/>
      <c r="K10" s="290"/>
      <c r="L10" s="290"/>
      <c r="M10" s="290"/>
    </row>
    <row r="11" customFormat="false" ht="12.75" hidden="false" customHeight="false" outlineLevel="0" collapsed="false">
      <c r="B11" s="295"/>
      <c r="C11" s="295"/>
      <c r="D11" s="295"/>
      <c r="E11" s="290"/>
      <c r="F11" s="290"/>
      <c r="G11" s="290"/>
      <c r="H11" s="290"/>
      <c r="I11" s="290"/>
      <c r="J11" s="290"/>
      <c r="K11" s="290"/>
      <c r="L11" s="290"/>
      <c r="M11" s="290"/>
    </row>
    <row r="12" customFormat="false" ht="12.75" hidden="false" customHeight="false" outlineLevel="0" collapsed="false">
      <c r="B12" s="296" t="s">
        <v>516</v>
      </c>
      <c r="C12" s="297" t="s">
        <v>517</v>
      </c>
      <c r="D12" s="298"/>
      <c r="E12" s="290"/>
      <c r="F12" s="290"/>
      <c r="G12" s="290"/>
      <c r="H12" s="290"/>
      <c r="I12" s="290"/>
      <c r="J12" s="290"/>
      <c r="K12" s="290"/>
      <c r="L12" s="290"/>
      <c r="M12" s="290"/>
    </row>
    <row r="13" customFormat="false" ht="12.75" hidden="false" customHeight="false" outlineLevel="0" collapsed="false">
      <c r="B13" s="296"/>
      <c r="C13" s="299"/>
      <c r="D13" s="298"/>
      <c r="E13" s="290"/>
      <c r="F13" s="290"/>
      <c r="G13" s="290"/>
      <c r="H13" s="290"/>
      <c r="I13" s="290"/>
      <c r="J13" s="290"/>
      <c r="K13" s="290"/>
      <c r="L13" s="290"/>
      <c r="M13" s="290"/>
    </row>
    <row r="14" customFormat="false" ht="12.75" hidden="false" customHeight="false" outlineLevel="0" collapsed="false">
      <c r="B14" s="296" t="s">
        <v>518</v>
      </c>
      <c r="C14" s="296" t="s">
        <v>519</v>
      </c>
      <c r="D14" s="296"/>
      <c r="E14" s="290"/>
      <c r="F14" s="290"/>
      <c r="G14" s="290"/>
      <c r="H14" s="290"/>
      <c r="I14" s="290"/>
      <c r="J14" s="290"/>
      <c r="K14" s="290"/>
      <c r="L14" s="290"/>
      <c r="M14" s="290"/>
    </row>
    <row r="15" customFormat="false" ht="12.75" hidden="false" customHeight="false" outlineLevel="0" collapsed="false">
      <c r="B15" s="296" t="s">
        <v>520</v>
      </c>
      <c r="C15" s="296" t="s">
        <v>521</v>
      </c>
      <c r="D15" s="300" t="n">
        <v>0.0025</v>
      </c>
      <c r="E15" s="290"/>
      <c r="F15" s="290"/>
      <c r="G15" s="290"/>
      <c r="H15" s="290"/>
      <c r="I15" s="290"/>
      <c r="J15" s="290"/>
      <c r="K15" s="290"/>
      <c r="L15" s="290"/>
      <c r="M15" s="290"/>
    </row>
    <row r="16" customFormat="false" ht="12.75" hidden="false" customHeight="false" outlineLevel="0" collapsed="false">
      <c r="B16" s="296" t="s">
        <v>522</v>
      </c>
      <c r="C16" s="296" t="s">
        <v>523</v>
      </c>
      <c r="D16" s="300" t="n">
        <v>0.0035</v>
      </c>
      <c r="E16" s="290"/>
      <c r="F16" s="290"/>
      <c r="G16" s="290"/>
      <c r="H16" s="290"/>
      <c r="I16" s="290"/>
      <c r="J16" s="290"/>
      <c r="K16" s="290"/>
      <c r="L16" s="290"/>
      <c r="M16" s="290"/>
    </row>
    <row r="17" customFormat="false" ht="12.75" hidden="false" customHeight="false" outlineLevel="0" collapsed="false">
      <c r="B17" s="296" t="s">
        <v>524</v>
      </c>
      <c r="C17" s="296" t="s">
        <v>525</v>
      </c>
      <c r="D17" s="300" t="n">
        <v>0.0035</v>
      </c>
      <c r="E17" s="290"/>
      <c r="F17" s="290"/>
      <c r="G17" s="290"/>
      <c r="H17" s="290"/>
      <c r="I17" s="290"/>
      <c r="J17" s="290"/>
      <c r="K17" s="290"/>
      <c r="L17" s="290"/>
      <c r="M17" s="290"/>
    </row>
    <row r="18" customFormat="false" ht="12.75" hidden="false" customHeight="false" outlineLevel="0" collapsed="false">
      <c r="B18" s="296" t="s">
        <v>526</v>
      </c>
      <c r="C18" s="296" t="s">
        <v>527</v>
      </c>
      <c r="D18" s="300" t="n">
        <v>0.0025</v>
      </c>
      <c r="E18" s="290"/>
      <c r="F18" s="290"/>
      <c r="G18" s="290"/>
      <c r="H18" s="290"/>
      <c r="I18" s="290"/>
      <c r="J18" s="290"/>
      <c r="K18" s="290"/>
      <c r="L18" s="290"/>
      <c r="M18" s="290"/>
    </row>
    <row r="19" customFormat="false" ht="12.75" hidden="false" customHeight="false" outlineLevel="0" collapsed="false">
      <c r="B19" s="296" t="s">
        <v>528</v>
      </c>
      <c r="C19" s="296" t="s">
        <v>529</v>
      </c>
      <c r="D19" s="300" t="n">
        <v>0.0035</v>
      </c>
      <c r="E19" s="290"/>
      <c r="F19" s="290"/>
      <c r="G19" s="290"/>
      <c r="H19" s="290"/>
      <c r="I19" s="290"/>
      <c r="J19" s="290"/>
      <c r="K19" s="290"/>
      <c r="L19" s="290"/>
      <c r="M19" s="290"/>
    </row>
    <row r="20" customFormat="false" ht="12.75" hidden="false" customHeight="false" outlineLevel="0" collapsed="false">
      <c r="B20" s="296" t="s">
        <v>530</v>
      </c>
      <c r="C20" s="296" t="s">
        <v>531</v>
      </c>
      <c r="D20" s="300" t="n">
        <v>0.007</v>
      </c>
      <c r="E20" s="290"/>
      <c r="F20" s="290"/>
      <c r="G20" s="290"/>
      <c r="H20" s="290"/>
      <c r="I20" s="290"/>
      <c r="J20" s="290"/>
      <c r="K20" s="290"/>
      <c r="L20" s="290"/>
      <c r="M20" s="290"/>
    </row>
    <row r="21" customFormat="false" ht="12.75" hidden="false" customHeight="false" outlineLevel="0" collapsed="false">
      <c r="B21" s="296"/>
      <c r="C21" s="299"/>
      <c r="D21" s="300"/>
      <c r="E21" s="290"/>
      <c r="F21" s="290"/>
      <c r="G21" s="290"/>
      <c r="H21" s="290"/>
      <c r="I21" s="290"/>
      <c r="J21" s="290"/>
      <c r="K21" s="290"/>
      <c r="L21" s="290"/>
      <c r="M21" s="290"/>
    </row>
    <row r="22" customFormat="false" ht="12.75" hidden="false" customHeight="false" outlineLevel="0" collapsed="false">
      <c r="B22" s="296" t="s">
        <v>532</v>
      </c>
      <c r="C22" s="296" t="s">
        <v>533</v>
      </c>
      <c r="D22" s="300"/>
      <c r="E22" s="290"/>
      <c r="F22" s="290"/>
      <c r="G22" s="290"/>
      <c r="H22" s="290"/>
      <c r="I22" s="290"/>
      <c r="J22" s="290"/>
      <c r="K22" s="290"/>
      <c r="L22" s="290"/>
      <c r="M22" s="290"/>
    </row>
    <row r="23" customFormat="false" ht="12.75" hidden="false" customHeight="false" outlineLevel="0" collapsed="false">
      <c r="B23" s="296" t="s">
        <v>534</v>
      </c>
      <c r="C23" s="296" t="s">
        <v>535</v>
      </c>
      <c r="D23" s="300" t="n">
        <v>0.0002</v>
      </c>
      <c r="E23" s="290"/>
      <c r="F23" s="290"/>
      <c r="G23" s="290"/>
      <c r="H23" s="290"/>
      <c r="I23" s="290"/>
      <c r="J23" s="290"/>
      <c r="K23" s="290"/>
      <c r="L23" s="290"/>
      <c r="M23" s="290"/>
    </row>
    <row r="24" customFormat="false" ht="12.75" hidden="false" customHeight="false" outlineLevel="0" collapsed="false">
      <c r="B24" s="296" t="s">
        <v>536</v>
      </c>
      <c r="C24" s="296" t="s">
        <v>537</v>
      </c>
      <c r="D24" s="300" t="n">
        <v>0.0004</v>
      </c>
      <c r="E24" s="290"/>
      <c r="F24" s="290"/>
      <c r="G24" s="290"/>
      <c r="H24" s="290"/>
      <c r="I24" s="290"/>
      <c r="J24" s="290"/>
      <c r="K24" s="290"/>
      <c r="L24" s="290"/>
      <c r="M24" s="290"/>
    </row>
    <row r="25" customFormat="false" ht="12.75" hidden="false" customHeight="false" outlineLevel="0" collapsed="false">
      <c r="B25" s="296" t="s">
        <v>538</v>
      </c>
      <c r="C25" s="296" t="s">
        <v>539</v>
      </c>
      <c r="D25" s="300" t="n">
        <v>0.0004</v>
      </c>
      <c r="E25" s="290"/>
      <c r="F25" s="290"/>
      <c r="G25" s="290"/>
      <c r="H25" s="290"/>
      <c r="I25" s="290"/>
      <c r="J25" s="290"/>
      <c r="K25" s="290"/>
      <c r="L25" s="290"/>
      <c r="M25" s="290"/>
    </row>
    <row r="26" customFormat="false" ht="12.75" hidden="false" customHeight="false" outlineLevel="0" collapsed="false">
      <c r="B26" s="296" t="s">
        <v>540</v>
      </c>
      <c r="C26" s="296" t="s">
        <v>541</v>
      </c>
      <c r="D26" s="300" t="n">
        <v>0.0004</v>
      </c>
      <c r="E26" s="290"/>
      <c r="F26" s="290"/>
      <c r="G26" s="290"/>
      <c r="H26" s="290"/>
      <c r="I26" s="290"/>
      <c r="J26" s="290"/>
      <c r="K26" s="290"/>
      <c r="L26" s="290"/>
      <c r="M26" s="290"/>
    </row>
    <row r="27" customFormat="false" ht="12.75" hidden="false" customHeight="false" outlineLevel="0" collapsed="false">
      <c r="B27" s="296" t="s">
        <v>542</v>
      </c>
      <c r="C27" s="296" t="s">
        <v>543</v>
      </c>
      <c r="D27" s="300" t="n">
        <v>0.0004</v>
      </c>
      <c r="E27" s="290"/>
      <c r="F27" s="290"/>
      <c r="G27" s="290"/>
      <c r="H27" s="290"/>
      <c r="I27" s="290"/>
      <c r="J27" s="290"/>
      <c r="K27" s="290"/>
      <c r="L27" s="290"/>
      <c r="M27" s="290"/>
    </row>
    <row r="28" customFormat="false" ht="12.75" hidden="false" customHeight="false" outlineLevel="0" collapsed="false">
      <c r="B28" s="296" t="s">
        <v>544</v>
      </c>
      <c r="C28" s="296" t="s">
        <v>545</v>
      </c>
      <c r="D28" s="300" t="n">
        <v>0.0004</v>
      </c>
      <c r="E28" s="290"/>
      <c r="F28" s="290"/>
      <c r="G28" s="290"/>
      <c r="H28" s="290"/>
      <c r="I28" s="290"/>
      <c r="J28" s="290"/>
      <c r="K28" s="290"/>
      <c r="L28" s="290"/>
      <c r="M28" s="290"/>
    </row>
    <row r="29" customFormat="false" ht="12.75" hidden="false" customHeight="false" outlineLevel="0" collapsed="false">
      <c r="B29" s="296" t="s">
        <v>546</v>
      </c>
      <c r="C29" s="296" t="s">
        <v>547</v>
      </c>
      <c r="D29" s="300" t="n">
        <v>0.0005</v>
      </c>
      <c r="E29" s="290"/>
      <c r="F29" s="290"/>
      <c r="G29" s="290"/>
      <c r="H29" s="290"/>
      <c r="I29" s="290"/>
      <c r="J29" s="290"/>
      <c r="K29" s="290"/>
      <c r="L29" s="290"/>
      <c r="M29" s="290"/>
    </row>
    <row r="30" customFormat="false" ht="12.75" hidden="false" customHeight="false" outlineLevel="0" collapsed="false">
      <c r="B30" s="296"/>
      <c r="C30" s="297" t="s">
        <v>548</v>
      </c>
      <c r="D30" s="301" t="n">
        <f aca="false">SUM(D15:D29)</f>
        <v>0.0252</v>
      </c>
      <c r="E30" s="290"/>
      <c r="F30" s="290"/>
      <c r="G30" s="290"/>
      <c r="H30" s="290"/>
      <c r="I30" s="290"/>
      <c r="J30" s="290"/>
      <c r="K30" s="290"/>
      <c r="L30" s="290"/>
      <c r="M30" s="290"/>
    </row>
    <row r="31" customFormat="false" ht="12.75" hidden="false" customHeight="false" outlineLevel="0" collapsed="false">
      <c r="B31" s="296"/>
      <c r="C31" s="299"/>
      <c r="D31" s="300"/>
      <c r="E31" s="290"/>
      <c r="F31" s="290"/>
      <c r="G31" s="290"/>
      <c r="H31" s="290"/>
      <c r="I31" s="290"/>
      <c r="J31" s="290"/>
      <c r="K31" s="290"/>
      <c r="L31" s="290"/>
      <c r="M31" s="290"/>
    </row>
    <row r="32" customFormat="false" ht="12.75" hidden="false" customHeight="false" outlineLevel="0" collapsed="false">
      <c r="B32" s="296"/>
      <c r="C32" s="299"/>
      <c r="D32" s="300"/>
      <c r="E32" s="290"/>
      <c r="F32" s="290"/>
      <c r="G32" s="290"/>
      <c r="H32" s="290"/>
      <c r="I32" s="290"/>
      <c r="J32" s="290"/>
      <c r="K32" s="290"/>
      <c r="L32" s="290"/>
      <c r="M32" s="290"/>
    </row>
    <row r="33" customFormat="false" ht="12.75" hidden="false" customHeight="false" outlineLevel="0" collapsed="false">
      <c r="B33" s="296" t="n">
        <v>2</v>
      </c>
      <c r="C33" s="297" t="s">
        <v>549</v>
      </c>
      <c r="D33" s="300"/>
      <c r="E33" s="290"/>
      <c r="F33" s="290"/>
      <c r="G33" s="290"/>
      <c r="H33" s="290"/>
      <c r="I33" s="290"/>
      <c r="J33" s="290"/>
      <c r="K33" s="290"/>
      <c r="L33" s="290"/>
      <c r="M33" s="290"/>
    </row>
    <row r="34" customFormat="false" ht="12.75" hidden="false" customHeight="false" outlineLevel="0" collapsed="false">
      <c r="B34" s="296" t="s">
        <v>550</v>
      </c>
      <c r="C34" s="296" t="s">
        <v>551</v>
      </c>
      <c r="D34" s="300" t="n">
        <v>0.009</v>
      </c>
      <c r="E34" s="290"/>
      <c r="F34" s="290"/>
      <c r="G34" s="290"/>
      <c r="H34" s="290"/>
      <c r="I34" s="290"/>
      <c r="J34" s="290"/>
      <c r="K34" s="290"/>
      <c r="L34" s="290"/>
      <c r="M34" s="290"/>
    </row>
    <row r="35" customFormat="false" ht="12.75" hidden="false" customHeight="false" outlineLevel="0" collapsed="false">
      <c r="B35" s="296" t="s">
        <v>552</v>
      </c>
      <c r="C35" s="296" t="s">
        <v>553</v>
      </c>
      <c r="D35" s="300" t="n">
        <v>0.0035</v>
      </c>
      <c r="E35" s="290"/>
      <c r="F35" s="290"/>
      <c r="G35" s="290"/>
      <c r="H35" s="290"/>
      <c r="I35" s="290"/>
      <c r="J35" s="290"/>
      <c r="K35" s="290"/>
      <c r="L35" s="290"/>
      <c r="M35" s="290"/>
    </row>
    <row r="36" customFormat="false" ht="12.75" hidden="false" customHeight="false" outlineLevel="0" collapsed="false">
      <c r="B36" s="296" t="s">
        <v>554</v>
      </c>
      <c r="C36" s="296" t="s">
        <v>555</v>
      </c>
      <c r="D36" s="300" t="n">
        <v>0.0035</v>
      </c>
      <c r="E36" s="290"/>
      <c r="F36" s="290"/>
      <c r="G36" s="290"/>
      <c r="H36" s="290"/>
      <c r="I36" s="290"/>
      <c r="J36" s="290"/>
      <c r="K36" s="290"/>
      <c r="L36" s="290"/>
      <c r="M36" s="290"/>
    </row>
    <row r="37" customFormat="false" ht="12.75" hidden="false" customHeight="false" outlineLevel="0" collapsed="false">
      <c r="B37" s="296"/>
      <c r="C37" s="297" t="s">
        <v>556</v>
      </c>
      <c r="D37" s="301" t="n">
        <f aca="false">SUM(D34:D36)</f>
        <v>0.016</v>
      </c>
      <c r="E37" s="290"/>
      <c r="F37" s="290"/>
      <c r="G37" s="290"/>
      <c r="H37" s="290"/>
      <c r="I37" s="290"/>
      <c r="J37" s="290"/>
      <c r="K37" s="290"/>
      <c r="L37" s="290"/>
      <c r="M37" s="290"/>
    </row>
    <row r="38" customFormat="false" ht="12.75" hidden="false" customHeight="false" outlineLevel="0" collapsed="false">
      <c r="B38" s="296"/>
      <c r="C38" s="299"/>
      <c r="D38" s="300"/>
      <c r="E38" s="290"/>
      <c r="F38" s="290"/>
      <c r="G38" s="290"/>
      <c r="H38" s="290"/>
      <c r="I38" s="290"/>
      <c r="J38" s="290"/>
      <c r="K38" s="290"/>
      <c r="L38" s="290"/>
      <c r="M38" s="290"/>
    </row>
    <row r="39" customFormat="false" ht="12.75" hidden="false" customHeight="false" outlineLevel="0" collapsed="false">
      <c r="B39" s="296"/>
      <c r="C39" s="299"/>
      <c r="D39" s="300"/>
      <c r="E39" s="290"/>
      <c r="F39" s="290"/>
      <c r="G39" s="290"/>
      <c r="H39" s="290"/>
      <c r="I39" s="290"/>
      <c r="J39" s="290"/>
      <c r="K39" s="290"/>
      <c r="L39" s="290"/>
      <c r="M39" s="290"/>
    </row>
    <row r="40" customFormat="false" ht="12.75" hidden="false" customHeight="false" outlineLevel="0" collapsed="false">
      <c r="B40" s="296" t="n">
        <v>3</v>
      </c>
      <c r="C40" s="297" t="s">
        <v>557</v>
      </c>
      <c r="D40" s="300"/>
      <c r="E40" s="290"/>
      <c r="F40" s="290"/>
      <c r="G40" s="290"/>
      <c r="H40" s="290"/>
      <c r="I40" s="290"/>
      <c r="J40" s="290"/>
      <c r="K40" s="290"/>
      <c r="L40" s="290"/>
      <c r="M40" s="290"/>
    </row>
    <row r="41" customFormat="false" ht="12.75" hidden="false" customHeight="false" outlineLevel="0" collapsed="false">
      <c r="B41" s="296" t="s">
        <v>558</v>
      </c>
      <c r="C41" s="296" t="s">
        <v>559</v>
      </c>
      <c r="D41" s="300" t="n">
        <v>0.01</v>
      </c>
      <c r="E41" s="290"/>
      <c r="F41" s="290"/>
      <c r="G41" s="290"/>
      <c r="H41" s="290"/>
      <c r="I41" s="290"/>
      <c r="J41" s="290"/>
      <c r="K41" s="290"/>
      <c r="L41" s="290"/>
      <c r="M41" s="290"/>
    </row>
    <row r="42" customFormat="false" ht="12.75" hidden="false" customHeight="false" outlineLevel="0" collapsed="false">
      <c r="B42" s="296"/>
      <c r="C42" s="297" t="s">
        <v>556</v>
      </c>
      <c r="D42" s="301" t="n">
        <f aca="false">SUM(D41:D41)</f>
        <v>0.01</v>
      </c>
      <c r="E42" s="290"/>
      <c r="F42" s="290"/>
      <c r="G42" s="290"/>
      <c r="H42" s="290"/>
      <c r="I42" s="290"/>
      <c r="J42" s="290"/>
      <c r="K42" s="290"/>
      <c r="L42" s="290"/>
      <c r="M42" s="290"/>
    </row>
    <row r="43" customFormat="false" ht="12.75" hidden="false" customHeight="false" outlineLevel="0" collapsed="false">
      <c r="B43" s="296"/>
      <c r="C43" s="299"/>
      <c r="D43" s="300"/>
      <c r="E43" s="290"/>
      <c r="F43" s="290"/>
      <c r="G43" s="290"/>
      <c r="H43" s="290"/>
      <c r="I43" s="290"/>
      <c r="J43" s="290"/>
      <c r="K43" s="290"/>
      <c r="L43" s="290"/>
      <c r="M43" s="290"/>
    </row>
    <row r="44" customFormat="false" ht="13.5" hidden="false" customHeight="false" outlineLevel="0" collapsed="false">
      <c r="B44" s="296"/>
      <c r="C44" s="299"/>
      <c r="D44" s="300"/>
      <c r="E44" s="290"/>
      <c r="F44" s="290"/>
      <c r="G44" s="290"/>
      <c r="H44" s="290"/>
      <c r="I44" s="290"/>
      <c r="J44" s="290"/>
      <c r="K44" s="290"/>
      <c r="L44" s="290"/>
      <c r="M44" s="290"/>
    </row>
    <row r="45" customFormat="false" ht="13.5" hidden="false" customHeight="false" outlineLevel="0" collapsed="false">
      <c r="B45" s="296" t="n">
        <v>4</v>
      </c>
      <c r="C45" s="297" t="s">
        <v>560</v>
      </c>
      <c r="D45" s="300"/>
      <c r="E45" s="290"/>
      <c r="F45" s="290"/>
      <c r="G45" s="302"/>
      <c r="H45" s="303"/>
      <c r="I45" s="303"/>
      <c r="J45" s="303"/>
      <c r="K45" s="303"/>
      <c r="L45" s="304"/>
      <c r="M45" s="290"/>
    </row>
    <row r="46" customFormat="false" ht="12.75" hidden="false" customHeight="false" outlineLevel="0" collapsed="false">
      <c r="B46" s="296" t="s">
        <v>561</v>
      </c>
      <c r="C46" s="296" t="s">
        <v>562</v>
      </c>
      <c r="D46" s="300" t="n">
        <v>0.0065</v>
      </c>
      <c r="E46" s="290"/>
      <c r="F46" s="290"/>
      <c r="G46" s="305" t="s">
        <v>563</v>
      </c>
      <c r="H46" s="290"/>
      <c r="I46" s="290"/>
      <c r="J46" s="290"/>
      <c r="K46" s="290"/>
      <c r="L46" s="306"/>
      <c r="M46" s="290"/>
    </row>
    <row r="47" customFormat="false" ht="12.75" hidden="false" customHeight="false" outlineLevel="0" collapsed="false">
      <c r="B47" s="296" t="s">
        <v>564</v>
      </c>
      <c r="C47" s="296" t="s">
        <v>565</v>
      </c>
      <c r="D47" s="300" t="n">
        <v>0.03</v>
      </c>
      <c r="E47" s="290"/>
      <c r="F47" s="290"/>
      <c r="G47" s="307" t="s">
        <v>566</v>
      </c>
      <c r="H47" s="290"/>
      <c r="I47" s="290"/>
      <c r="J47" s="290"/>
      <c r="K47" s="290"/>
      <c r="L47" s="308" t="n">
        <f aca="false">'Planilha orçamentária '!L255</f>
        <v>237630.6553</v>
      </c>
      <c r="M47" s="290"/>
    </row>
    <row r="48" customFormat="false" ht="12.75" hidden="false" customHeight="false" outlineLevel="0" collapsed="false">
      <c r="B48" s="296" t="s">
        <v>567</v>
      </c>
      <c r="C48" s="296" t="s">
        <v>568</v>
      </c>
      <c r="D48" s="300" t="n">
        <f aca="false">L51</f>
        <v>0.00742846766033389</v>
      </c>
      <c r="E48" s="290"/>
      <c r="F48" s="290"/>
      <c r="G48" s="307" t="s">
        <v>569</v>
      </c>
      <c r="H48" s="290"/>
      <c r="I48" s="290"/>
      <c r="J48" s="290"/>
      <c r="K48" s="290"/>
      <c r="L48" s="308" t="n">
        <f aca="false">'Planilha orçamentária '!J255</f>
        <v>58841.0546</v>
      </c>
      <c r="M48" s="290"/>
    </row>
    <row r="49" customFormat="false" ht="12.75" hidden="false" customHeight="false" outlineLevel="0" collapsed="false">
      <c r="B49" s="296" t="s">
        <v>570</v>
      </c>
      <c r="C49" s="309" t="s">
        <v>571</v>
      </c>
      <c r="D49" s="300" t="n">
        <v>0.045</v>
      </c>
      <c r="E49" s="290"/>
      <c r="F49" s="290"/>
      <c r="G49" s="307" t="s">
        <v>572</v>
      </c>
      <c r="H49" s="290"/>
      <c r="I49" s="290"/>
      <c r="J49" s="290"/>
      <c r="K49" s="290"/>
      <c r="L49" s="310" t="n">
        <f aca="false">L48/L47</f>
        <v>0.247615588677796</v>
      </c>
      <c r="M49" s="290"/>
    </row>
    <row r="50" customFormat="false" ht="12.75" hidden="false" customHeight="false" outlineLevel="0" collapsed="false">
      <c r="B50" s="296"/>
      <c r="C50" s="297" t="s">
        <v>573</v>
      </c>
      <c r="D50" s="301" t="n">
        <f aca="false">SUM(D45:D49)</f>
        <v>0.0889284676603339</v>
      </c>
      <c r="E50" s="290"/>
      <c r="F50" s="290"/>
      <c r="G50" s="307" t="s">
        <v>574</v>
      </c>
      <c r="H50" s="290"/>
      <c r="I50" s="290"/>
      <c r="J50" s="290"/>
      <c r="K50" s="290"/>
      <c r="L50" s="310" t="n">
        <v>0.03</v>
      </c>
      <c r="M50" s="290"/>
    </row>
    <row r="51" customFormat="false" ht="12.75" hidden="false" customHeight="false" outlineLevel="0" collapsed="false">
      <c r="B51" s="296"/>
      <c r="C51" s="299"/>
      <c r="D51" s="300"/>
      <c r="E51" s="290"/>
      <c r="F51" s="290"/>
      <c r="G51" s="311" t="s">
        <v>575</v>
      </c>
      <c r="H51" s="312"/>
      <c r="I51" s="312"/>
      <c r="J51" s="312"/>
      <c r="K51" s="312"/>
      <c r="L51" s="313" t="n">
        <f aca="false">L50*L49</f>
        <v>0.00742846766033389</v>
      </c>
      <c r="M51" s="290"/>
    </row>
    <row r="52" customFormat="false" ht="13.5" hidden="false" customHeight="false" outlineLevel="0" collapsed="false">
      <c r="B52" s="296"/>
      <c r="C52" s="299"/>
      <c r="D52" s="300"/>
      <c r="E52" s="290"/>
      <c r="F52" s="290"/>
      <c r="G52" s="314"/>
      <c r="H52" s="315"/>
      <c r="I52" s="315"/>
      <c r="J52" s="315"/>
      <c r="K52" s="315"/>
      <c r="L52" s="316"/>
      <c r="M52" s="290"/>
    </row>
    <row r="53" customFormat="false" ht="13.5" hidden="false" customHeight="false" outlineLevel="0" collapsed="false">
      <c r="B53" s="296" t="n">
        <v>5</v>
      </c>
      <c r="C53" s="297" t="s">
        <v>576</v>
      </c>
      <c r="D53" s="300"/>
      <c r="E53" s="290"/>
      <c r="F53" s="290"/>
      <c r="G53" s="290"/>
      <c r="H53" s="290"/>
      <c r="I53" s="290"/>
      <c r="J53" s="290"/>
      <c r="K53" s="290"/>
      <c r="L53" s="290"/>
      <c r="M53" s="290"/>
    </row>
    <row r="54" customFormat="false" ht="12.75" hidden="false" customHeight="false" outlineLevel="0" collapsed="false">
      <c r="B54" s="296" t="s">
        <v>577</v>
      </c>
      <c r="C54" s="296" t="s">
        <v>578</v>
      </c>
      <c r="D54" s="300" t="n">
        <v>0.07</v>
      </c>
      <c r="E54" s="290"/>
      <c r="F54" s="290"/>
      <c r="G54" s="290"/>
      <c r="H54" s="290"/>
      <c r="I54" s="290"/>
      <c r="J54" s="290"/>
      <c r="K54" s="290"/>
      <c r="L54" s="290"/>
      <c r="M54" s="290"/>
    </row>
    <row r="55" customFormat="false" ht="12.75" hidden="false" customHeight="false" outlineLevel="0" collapsed="false">
      <c r="B55" s="296"/>
      <c r="C55" s="297" t="s">
        <v>556</v>
      </c>
      <c r="D55" s="301" t="n">
        <f aca="false">SUM(D54:D54)</f>
        <v>0.07</v>
      </c>
      <c r="E55" s="290"/>
      <c r="F55" s="290"/>
      <c r="G55" s="290"/>
      <c r="H55" s="290"/>
      <c r="I55" s="317"/>
      <c r="J55" s="290"/>
      <c r="K55" s="290"/>
      <c r="L55" s="290"/>
      <c r="M55" s="290"/>
    </row>
    <row r="56" customFormat="false" ht="15.75" hidden="false" customHeight="true" outlineLevel="0" collapsed="false">
      <c r="B56" s="318"/>
      <c r="C56" s="318"/>
      <c r="D56" s="319" t="n">
        <f aca="false">(((1+(D30+D37))*(1+D42)*(1+D55))/(1-D50))-1</f>
        <v>0.235056524168174</v>
      </c>
      <c r="E56" s="317"/>
      <c r="F56" s="290"/>
      <c r="G56" s="290"/>
      <c r="H56" s="290"/>
      <c r="I56" s="290"/>
      <c r="J56" s="290"/>
      <c r="K56" s="317"/>
      <c r="L56" s="290"/>
      <c r="M56" s="290"/>
    </row>
    <row r="57" customFormat="false" ht="12.75" hidden="false" customHeight="false" outlineLevel="0" collapsed="false">
      <c r="B57" s="290"/>
      <c r="C57" s="290"/>
      <c r="D57" s="320" t="s">
        <v>579</v>
      </c>
      <c r="E57" s="290"/>
      <c r="F57" s="290"/>
      <c r="G57" s="290"/>
      <c r="H57" s="290"/>
      <c r="I57" s="290"/>
      <c r="J57" s="290"/>
      <c r="K57" s="290"/>
      <c r="L57" s="290"/>
      <c r="M57" s="290"/>
    </row>
    <row r="58" customFormat="false" ht="12.75" hidden="false" customHeight="false" outlineLevel="0" collapsed="false">
      <c r="B58" s="290"/>
      <c r="C58" s="321" t="s">
        <v>580</v>
      </c>
      <c r="E58" s="290"/>
      <c r="F58" s="290"/>
      <c r="G58" s="290"/>
      <c r="H58" s="290"/>
      <c r="I58" s="290"/>
      <c r="J58" s="290"/>
      <c r="K58" s="290"/>
      <c r="L58" s="290"/>
      <c r="M58" s="290"/>
    </row>
    <row r="59" customFormat="false" ht="12.75" hidden="false" customHeight="false" outlineLevel="0" collapsed="false">
      <c r="B59" s="290"/>
      <c r="C59" s="321" t="s">
        <v>581</v>
      </c>
      <c r="E59" s="290"/>
      <c r="F59" s="290"/>
      <c r="G59" s="290"/>
      <c r="H59" s="290"/>
      <c r="I59" s="290"/>
      <c r="J59" s="290"/>
      <c r="K59" s="290"/>
      <c r="L59" s="290"/>
      <c r="M59" s="290"/>
    </row>
    <row r="60" customFormat="false" ht="12.75" hidden="false" customHeight="false" outlineLevel="0" collapsed="false">
      <c r="B60" s="290"/>
      <c r="C60" s="321" t="s">
        <v>474</v>
      </c>
      <c r="E60" s="290"/>
      <c r="F60" s="290"/>
      <c r="G60" s="290"/>
      <c r="H60" s="290"/>
      <c r="I60" s="290"/>
      <c r="J60" s="290"/>
      <c r="K60" s="290"/>
      <c r="L60" s="290"/>
      <c r="M60" s="290"/>
    </row>
    <row r="61" customFormat="false" ht="14.25" hidden="false" customHeight="false" outlineLevel="0" collapsed="false">
      <c r="C61" s="321" t="s">
        <v>582</v>
      </c>
      <c r="E61" s="322"/>
      <c r="F61" s="322"/>
      <c r="H61" s="323"/>
      <c r="I61" s="321"/>
      <c r="J61" s="290"/>
      <c r="K61" s="290"/>
      <c r="L61" s="290"/>
      <c r="M61" s="290"/>
    </row>
    <row r="62" customFormat="false" ht="12.75" hidden="false" customHeight="false" outlineLevel="0" collapsed="false">
      <c r="C62" s="321"/>
      <c r="H62" s="324"/>
      <c r="I62" s="321"/>
      <c r="J62" s="290"/>
      <c r="K62" s="290"/>
      <c r="L62" s="290"/>
      <c r="M62" s="290"/>
    </row>
    <row r="63" customFormat="false" ht="12.75" hidden="false" customHeight="false" outlineLevel="0" collapsed="false">
      <c r="C63" s="321"/>
      <c r="H63" s="324"/>
      <c r="I63" s="321"/>
      <c r="J63" s="290"/>
      <c r="K63" s="290"/>
      <c r="L63" s="290"/>
      <c r="M63" s="290"/>
    </row>
    <row r="64" customFormat="false" ht="12.75" hidden="false" customHeight="false" outlineLevel="0" collapsed="false">
      <c r="I64" s="321"/>
      <c r="J64" s="290"/>
      <c r="K64" s="290"/>
      <c r="L64" s="290"/>
      <c r="M64" s="290"/>
    </row>
    <row r="65" customFormat="false" ht="12.75" hidden="false" customHeight="false" outlineLevel="0" collapsed="false">
      <c r="B65" s="290"/>
      <c r="C65" s="290"/>
      <c r="D65" s="290"/>
      <c r="E65" s="290"/>
      <c r="F65" s="290"/>
      <c r="G65" s="290"/>
      <c r="H65" s="290"/>
      <c r="I65" s="290"/>
      <c r="J65" s="290"/>
      <c r="K65" s="290"/>
      <c r="L65" s="290"/>
      <c r="M65" s="290"/>
    </row>
    <row r="66" customFormat="false" ht="12.75" hidden="false" customHeight="false" outlineLevel="0" collapsed="false">
      <c r="B66" s="290"/>
      <c r="C66" s="290"/>
      <c r="D66" s="290"/>
      <c r="E66" s="290"/>
      <c r="F66" s="290"/>
      <c r="G66" s="290"/>
      <c r="H66" s="290"/>
      <c r="I66" s="290"/>
      <c r="J66" s="290"/>
      <c r="K66" s="290"/>
      <c r="L66" s="290"/>
      <c r="M66" s="290"/>
    </row>
  </sheetData>
  <mergeCells count="5">
    <mergeCell ref="B8:D8"/>
    <mergeCell ref="B9:C11"/>
    <mergeCell ref="D9:D11"/>
    <mergeCell ref="C14:D14"/>
    <mergeCell ref="B56:C56"/>
  </mergeCells>
  <printOptions headings="false" gridLines="false" gridLinesSet="true" horizontalCentered="true" verticalCentered="false"/>
  <pageMargins left="0.511805555555556" right="0.511805555555556" top="0.7875" bottom="0.78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F273"/>
  <sheetViews>
    <sheetView showFormulas="false" showGridLines="false" showRowColHeaders="true" showZeros="true" rightToLeft="false" tabSelected="false" showOutlineSymbols="true" defaultGridColor="true" view="normal" topLeftCell="A1" colorId="64" zoomScale="100" zoomScaleNormal="100" zoomScalePageLayoutView="100" workbookViewId="0">
      <pane xSplit="0" ySplit="14" topLeftCell="A244" activePane="bottomLeft" state="frozen"/>
      <selection pane="topLeft" activeCell="A1" activeCellId="0" sqref="A1"/>
      <selection pane="bottomLeft" activeCell="F247" activeCellId="0" sqref="F247"/>
    </sheetView>
  </sheetViews>
  <sheetFormatPr defaultColWidth="9.00390625" defaultRowHeight="12.75" zeroHeight="false" outlineLevelRow="0" outlineLevelCol="0"/>
  <cols>
    <col collapsed="false" customWidth="false" hidden="false" outlineLevel="0" max="1" min="1" style="1" width="9"/>
    <col collapsed="false" customWidth="true" hidden="false" outlineLevel="0" max="2" min="2" style="1" width="61.38"/>
    <col collapsed="false" customWidth="true" hidden="false" outlineLevel="0" max="3" min="3" style="3" width="1.25"/>
    <col collapsed="false" customWidth="true" hidden="false" outlineLevel="0" max="4" min="4" style="3" width="30.12"/>
    <col collapsed="false" customWidth="true" hidden="false" outlineLevel="0" max="5" min="5" style="325" width="17.88"/>
    <col collapsed="false" customWidth="true" hidden="false" outlineLevel="0" max="6" min="6" style="1" width="24.5"/>
    <col collapsed="false" customWidth="false" hidden="false" outlineLevel="0" max="16384" min="7" style="1" width="9"/>
  </cols>
  <sheetData>
    <row r="1" customFormat="false" ht="12.75" hidden="false" customHeight="false" outlineLevel="0" collapsed="false">
      <c r="A1" s="4"/>
      <c r="B1" s="5"/>
      <c r="C1" s="8"/>
      <c r="F1" s="9"/>
    </row>
    <row r="2" customFormat="false" ht="12.75" hidden="false" customHeight="false" outlineLevel="0" collapsed="false">
      <c r="A2" s="9"/>
      <c r="B2" s="10"/>
      <c r="C2" s="13"/>
      <c r="F2" s="9"/>
    </row>
    <row r="3" customFormat="false" ht="19.5" hidden="false" customHeight="false" outlineLevel="0" collapsed="false">
      <c r="A3" s="9"/>
      <c r="B3" s="14" t="s">
        <v>0</v>
      </c>
      <c r="C3" s="13"/>
      <c r="D3" s="325"/>
      <c r="E3" s="326"/>
      <c r="F3" s="9"/>
    </row>
    <row r="4" customFormat="false" ht="12.75" hidden="false" customHeight="false" outlineLevel="0" collapsed="false">
      <c r="A4" s="9"/>
      <c r="B4" s="19" t="s">
        <v>2</v>
      </c>
      <c r="C4" s="13"/>
      <c r="D4" s="325"/>
      <c r="E4" s="326"/>
    </row>
    <row r="5" customFormat="false" ht="12.75" hidden="false" customHeight="false" outlineLevel="0" collapsed="false">
      <c r="A5" s="9"/>
      <c r="B5" s="10" t="s">
        <v>4</v>
      </c>
      <c r="C5" s="13"/>
      <c r="D5" s="325"/>
      <c r="E5" s="327"/>
    </row>
    <row r="6" customFormat="false" ht="12.75" hidden="false" customHeight="false" outlineLevel="0" collapsed="false">
      <c r="A6" s="9"/>
      <c r="B6" s="10" t="s">
        <v>6</v>
      </c>
      <c r="C6" s="13"/>
      <c r="D6" s="325"/>
      <c r="E6" s="327"/>
    </row>
    <row r="7" customFormat="false" ht="12.75" hidden="false" customHeight="false" outlineLevel="0" collapsed="false">
      <c r="A7" s="9"/>
      <c r="B7" s="10" t="s">
        <v>8</v>
      </c>
      <c r="C7" s="13"/>
      <c r="D7" s="325"/>
      <c r="E7" s="327"/>
    </row>
    <row r="8" customFormat="false" ht="12.75" hidden="false" customHeight="false" outlineLevel="0" collapsed="false">
      <c r="A8" s="9"/>
      <c r="B8" s="10"/>
      <c r="C8" s="13"/>
      <c r="D8" s="325"/>
      <c r="E8" s="327"/>
    </row>
    <row r="9" customFormat="false" ht="23.25" hidden="false" customHeight="false" outlineLevel="0" collapsed="false">
      <c r="A9" s="9"/>
      <c r="B9" s="30" t="s">
        <v>583</v>
      </c>
      <c r="C9" s="13"/>
      <c r="D9" s="325"/>
      <c r="E9" s="327"/>
      <c r="F9" s="9"/>
    </row>
    <row r="10" customFormat="false" ht="25.5" hidden="false" customHeight="false" outlineLevel="0" collapsed="false">
      <c r="A10" s="9"/>
      <c r="B10" s="31" t="s">
        <v>11</v>
      </c>
      <c r="C10" s="13"/>
      <c r="D10" s="325"/>
      <c r="E10" s="328"/>
      <c r="F10" s="9"/>
    </row>
    <row r="11" s="1" customFormat="true" ht="25.5" hidden="false" customHeight="false" outlineLevel="0" collapsed="false">
      <c r="A11" s="9"/>
      <c r="B11" s="31" t="s">
        <v>12</v>
      </c>
      <c r="C11" s="13"/>
      <c r="E11" s="329"/>
      <c r="F11" s="9"/>
    </row>
    <row r="12" customFormat="false" ht="12.75" hidden="false" customHeight="false" outlineLevel="0" collapsed="false">
      <c r="A12" s="9"/>
      <c r="B12" s="31"/>
      <c r="C12" s="13"/>
      <c r="D12" s="13"/>
      <c r="E12" s="330"/>
      <c r="F12" s="9"/>
    </row>
    <row r="13" s="39" customFormat="true" ht="12.75" hidden="false" customHeight="false" outlineLevel="0" collapsed="false">
      <c r="A13" s="32" t="s">
        <v>13</v>
      </c>
      <c r="B13" s="33" t="s">
        <v>14</v>
      </c>
      <c r="C13" s="331"/>
      <c r="D13" s="332" t="s">
        <v>584</v>
      </c>
      <c r="E13" s="333" t="s">
        <v>585</v>
      </c>
      <c r="F13" s="1"/>
    </row>
    <row r="14" s="51" customFormat="true" ht="12.75" hidden="false" customHeight="false" outlineLevel="0" collapsed="false">
      <c r="A14" s="40"/>
      <c r="B14" s="41"/>
      <c r="C14" s="48"/>
      <c r="D14" s="334"/>
      <c r="E14" s="335" t="s">
        <v>586</v>
      </c>
      <c r="F14" s="19"/>
    </row>
    <row r="15" s="62" customFormat="true" ht="22.5" hidden="false" customHeight="true" outlineLevel="0" collapsed="false">
      <c r="A15" s="52" t="s">
        <v>24</v>
      </c>
      <c r="B15" s="53" t="s">
        <v>25</v>
      </c>
      <c r="C15" s="58"/>
      <c r="D15" s="336"/>
      <c r="E15" s="337"/>
      <c r="F15" s="61"/>
    </row>
    <row r="16" s="76" customFormat="true" ht="12.75" hidden="false" customHeight="false" outlineLevel="0" collapsed="false">
      <c r="A16" s="63" t="s">
        <v>26</v>
      </c>
      <c r="B16" s="64" t="s">
        <v>27</v>
      </c>
      <c r="C16" s="72"/>
      <c r="D16" s="338"/>
      <c r="E16" s="339"/>
      <c r="F16" s="75"/>
    </row>
    <row r="17" customFormat="false" ht="25.5" hidden="false" customHeight="false" outlineLevel="0" collapsed="false">
      <c r="A17" s="77" t="s">
        <v>28</v>
      </c>
      <c r="B17" s="78" t="s">
        <v>29</v>
      </c>
      <c r="C17" s="86"/>
      <c r="D17" s="340" t="s">
        <v>587</v>
      </c>
      <c r="E17" s="341" t="s">
        <v>588</v>
      </c>
      <c r="F17" s="19"/>
    </row>
    <row r="18" customFormat="false" ht="12.75" hidden="false" customHeight="false" outlineLevel="0" collapsed="false">
      <c r="A18" s="77" t="s">
        <v>31</v>
      </c>
      <c r="B18" s="78" t="s">
        <v>32</v>
      </c>
      <c r="C18" s="86"/>
      <c r="D18" s="340" t="s">
        <v>589</v>
      </c>
      <c r="E18" s="341" t="s">
        <v>588</v>
      </c>
      <c r="F18" s="19"/>
    </row>
    <row r="19" customFormat="false" ht="12.75" hidden="false" customHeight="false" outlineLevel="0" collapsed="false">
      <c r="A19" s="77" t="s">
        <v>34</v>
      </c>
      <c r="B19" s="78" t="s">
        <v>35</v>
      </c>
      <c r="C19" s="86"/>
      <c r="D19" s="340" t="s">
        <v>590</v>
      </c>
      <c r="E19" s="341" t="s">
        <v>588</v>
      </c>
      <c r="F19" s="19"/>
    </row>
    <row r="20" customFormat="false" ht="12.75" hidden="false" customHeight="false" outlineLevel="0" collapsed="false">
      <c r="A20" s="77" t="s">
        <v>37</v>
      </c>
      <c r="B20" s="78" t="s">
        <v>38</v>
      </c>
      <c r="C20" s="86"/>
      <c r="D20" s="340" t="s">
        <v>591</v>
      </c>
      <c r="E20" s="341" t="s">
        <v>588</v>
      </c>
      <c r="F20" s="19"/>
    </row>
    <row r="21" customFormat="false" ht="25.5" hidden="false" customHeight="false" outlineLevel="0" collapsed="false">
      <c r="A21" s="77" t="s">
        <v>40</v>
      </c>
      <c r="B21" s="78" t="s">
        <v>41</v>
      </c>
      <c r="C21" s="86"/>
      <c r="D21" s="340" t="s">
        <v>592</v>
      </c>
      <c r="E21" s="341" t="s">
        <v>593</v>
      </c>
      <c r="F21" s="19"/>
    </row>
    <row r="22" s="76" customFormat="true" ht="12.75" hidden="false" customHeight="false" outlineLevel="0" collapsed="false">
      <c r="A22" s="63" t="s">
        <v>43</v>
      </c>
      <c r="B22" s="64" t="s">
        <v>44</v>
      </c>
      <c r="C22" s="72"/>
      <c r="D22" s="338"/>
      <c r="E22" s="339"/>
      <c r="F22" s="75"/>
    </row>
    <row r="23" s="100" customFormat="true" ht="12.75" hidden="false" customHeight="false" outlineLevel="0" collapsed="false">
      <c r="A23" s="89" t="s">
        <v>45</v>
      </c>
      <c r="B23" s="90" t="s">
        <v>46</v>
      </c>
      <c r="C23" s="96"/>
      <c r="D23" s="342"/>
      <c r="E23" s="343"/>
      <c r="F23" s="99"/>
    </row>
    <row r="24" customFormat="false" ht="25.5" hidden="false" customHeight="false" outlineLevel="0" collapsed="false">
      <c r="A24" s="77" t="s">
        <v>47</v>
      </c>
      <c r="B24" s="78" t="s">
        <v>48</v>
      </c>
      <c r="C24" s="86"/>
      <c r="D24" s="340" t="s">
        <v>594</v>
      </c>
      <c r="E24" s="341" t="s">
        <v>588</v>
      </c>
      <c r="F24" s="19"/>
    </row>
    <row r="25" customFormat="false" ht="38.25" hidden="false" customHeight="false" outlineLevel="0" collapsed="false">
      <c r="A25" s="77" t="s">
        <v>50</v>
      </c>
      <c r="B25" s="78" t="s">
        <v>51</v>
      </c>
      <c r="C25" s="86"/>
      <c r="D25" s="340" t="s">
        <v>595</v>
      </c>
      <c r="E25" s="341" t="s">
        <v>596</v>
      </c>
      <c r="F25" s="19"/>
    </row>
    <row r="26" s="100" customFormat="true" ht="12.75" hidden="false" customHeight="false" outlineLevel="0" collapsed="false">
      <c r="A26" s="89" t="s">
        <v>52</v>
      </c>
      <c r="B26" s="90" t="s">
        <v>53</v>
      </c>
      <c r="C26" s="96"/>
      <c r="D26" s="342"/>
      <c r="E26" s="343"/>
      <c r="F26" s="99"/>
    </row>
    <row r="27" customFormat="false" ht="25.5" hidden="false" customHeight="false" outlineLevel="0" collapsed="false">
      <c r="A27" s="77" t="s">
        <v>54</v>
      </c>
      <c r="B27" s="78" t="s">
        <v>55</v>
      </c>
      <c r="C27" s="86"/>
      <c r="D27" s="340" t="s">
        <v>597</v>
      </c>
      <c r="E27" s="341" t="s">
        <v>588</v>
      </c>
      <c r="F27" s="19"/>
    </row>
    <row r="28" customFormat="false" ht="25.5" hidden="false" customHeight="false" outlineLevel="0" collapsed="false">
      <c r="A28" s="77" t="s">
        <v>56</v>
      </c>
      <c r="B28" s="78" t="s">
        <v>57</v>
      </c>
      <c r="C28" s="86"/>
      <c r="D28" s="340" t="s">
        <v>597</v>
      </c>
      <c r="E28" s="341" t="s">
        <v>588</v>
      </c>
      <c r="F28" s="19"/>
    </row>
    <row r="29" customFormat="false" ht="38.25" hidden="false" customHeight="false" outlineLevel="0" collapsed="false">
      <c r="A29" s="77" t="s">
        <v>58</v>
      </c>
      <c r="B29" s="78" t="s">
        <v>59</v>
      </c>
      <c r="C29" s="86"/>
      <c r="D29" s="340" t="s">
        <v>598</v>
      </c>
      <c r="E29" s="341" t="s">
        <v>588</v>
      </c>
      <c r="F29" s="19"/>
    </row>
    <row r="30" customFormat="false" ht="38.25" hidden="false" customHeight="false" outlineLevel="0" collapsed="false">
      <c r="A30" s="77" t="s">
        <v>60</v>
      </c>
      <c r="B30" s="78" t="s">
        <v>61</v>
      </c>
      <c r="C30" s="86"/>
      <c r="D30" s="340" t="s">
        <v>599</v>
      </c>
      <c r="E30" s="341" t="s">
        <v>588</v>
      </c>
      <c r="F30" s="19"/>
    </row>
    <row r="31" s="100" customFormat="true" ht="25.5" hidden="false" customHeight="false" outlineLevel="0" collapsed="false">
      <c r="A31" s="89" t="s">
        <v>62</v>
      </c>
      <c r="B31" s="90" t="s">
        <v>63</v>
      </c>
      <c r="C31" s="96"/>
      <c r="D31" s="342"/>
      <c r="E31" s="343"/>
      <c r="F31" s="99"/>
    </row>
    <row r="32" customFormat="false" ht="25.5" hidden="false" customHeight="false" outlineLevel="0" collapsed="false">
      <c r="A32" s="77" t="s">
        <v>64</v>
      </c>
      <c r="B32" s="78" t="s">
        <v>65</v>
      </c>
      <c r="C32" s="86"/>
      <c r="D32" s="340" t="s">
        <v>600</v>
      </c>
      <c r="E32" s="341" t="s">
        <v>593</v>
      </c>
      <c r="F32" s="19"/>
    </row>
    <row r="33" customFormat="false" ht="25.5" hidden="false" customHeight="false" outlineLevel="0" collapsed="false">
      <c r="A33" s="77" t="s">
        <v>66</v>
      </c>
      <c r="B33" s="78" t="s">
        <v>67</v>
      </c>
      <c r="C33" s="86"/>
      <c r="D33" s="340" t="s">
        <v>601</v>
      </c>
      <c r="E33" s="341" t="s">
        <v>596</v>
      </c>
      <c r="F33" s="19"/>
    </row>
    <row r="34" customFormat="false" ht="25.5" hidden="false" customHeight="false" outlineLevel="0" collapsed="false">
      <c r="A34" s="77" t="s">
        <v>68</v>
      </c>
      <c r="B34" s="78" t="s">
        <v>69</v>
      </c>
      <c r="C34" s="86"/>
      <c r="D34" s="340" t="s">
        <v>602</v>
      </c>
      <c r="E34" s="341" t="s">
        <v>593</v>
      </c>
      <c r="F34" s="19"/>
    </row>
    <row r="35" customFormat="false" ht="25.5" hidden="false" customHeight="false" outlineLevel="0" collapsed="false">
      <c r="A35" s="77" t="s">
        <v>70</v>
      </c>
      <c r="B35" s="78" t="s">
        <v>71</v>
      </c>
      <c r="C35" s="86"/>
      <c r="D35" s="340" t="s">
        <v>601</v>
      </c>
      <c r="E35" s="341" t="s">
        <v>596</v>
      </c>
      <c r="F35" s="19"/>
    </row>
    <row r="36" customFormat="false" ht="12.75" hidden="false" customHeight="false" outlineLevel="0" collapsed="false">
      <c r="A36" s="77" t="s">
        <v>72</v>
      </c>
      <c r="B36" s="78" t="s">
        <v>73</v>
      </c>
      <c r="C36" s="86"/>
      <c r="D36" s="340" t="s">
        <v>603</v>
      </c>
      <c r="E36" s="341" t="s">
        <v>596</v>
      </c>
      <c r="F36" s="19"/>
    </row>
    <row r="37" customFormat="false" ht="25.5" hidden="false" customHeight="false" outlineLevel="0" collapsed="false">
      <c r="A37" s="77" t="s">
        <v>74</v>
      </c>
      <c r="B37" s="78" t="s">
        <v>75</v>
      </c>
      <c r="C37" s="86"/>
      <c r="D37" s="340" t="s">
        <v>604</v>
      </c>
      <c r="E37" s="341" t="s">
        <v>593</v>
      </c>
      <c r="F37" s="19"/>
    </row>
    <row r="38" customFormat="false" ht="25.5" hidden="false" customHeight="false" outlineLevel="0" collapsed="false">
      <c r="A38" s="77" t="s">
        <v>76</v>
      </c>
      <c r="B38" s="78" t="s">
        <v>77</v>
      </c>
      <c r="C38" s="86"/>
      <c r="D38" s="340" t="s">
        <v>605</v>
      </c>
      <c r="E38" s="341" t="s">
        <v>593</v>
      </c>
      <c r="F38" s="19"/>
    </row>
    <row r="39" customFormat="false" ht="25.5" hidden="false" customHeight="false" outlineLevel="0" collapsed="false">
      <c r="A39" s="77" t="s">
        <v>78</v>
      </c>
      <c r="B39" s="78" t="s">
        <v>79</v>
      </c>
      <c r="C39" s="86"/>
      <c r="D39" s="340" t="s">
        <v>606</v>
      </c>
      <c r="E39" s="341" t="s">
        <v>588</v>
      </c>
      <c r="F39" s="19"/>
    </row>
    <row r="40" customFormat="false" ht="25.5" hidden="false" customHeight="false" outlineLevel="0" collapsed="false">
      <c r="A40" s="77" t="s">
        <v>80</v>
      </c>
      <c r="B40" s="78" t="s">
        <v>81</v>
      </c>
      <c r="C40" s="86"/>
      <c r="D40" s="340" t="s">
        <v>605</v>
      </c>
      <c r="E40" s="341" t="s">
        <v>593</v>
      </c>
      <c r="F40" s="19"/>
    </row>
    <row r="41" customFormat="false" ht="25.5" hidden="false" customHeight="false" outlineLevel="0" collapsed="false">
      <c r="A41" s="77" t="s">
        <v>82</v>
      </c>
      <c r="B41" s="78" t="s">
        <v>83</v>
      </c>
      <c r="C41" s="86"/>
      <c r="D41" s="340" t="s">
        <v>607</v>
      </c>
      <c r="E41" s="341" t="s">
        <v>593</v>
      </c>
      <c r="F41" s="19"/>
    </row>
    <row r="42" s="100" customFormat="true" ht="12.75" hidden="false" customHeight="false" outlineLevel="0" collapsed="false">
      <c r="A42" s="89" t="s">
        <v>84</v>
      </c>
      <c r="B42" s="90" t="s">
        <v>85</v>
      </c>
      <c r="C42" s="96"/>
      <c r="D42" s="342"/>
      <c r="E42" s="343"/>
      <c r="F42" s="99"/>
    </row>
    <row r="43" customFormat="false" ht="51" hidden="false" customHeight="false" outlineLevel="0" collapsed="false">
      <c r="A43" s="77" t="s">
        <v>86</v>
      </c>
      <c r="B43" s="78" t="s">
        <v>87</v>
      </c>
      <c r="C43" s="86"/>
      <c r="D43" s="340" t="s">
        <v>608</v>
      </c>
      <c r="E43" s="341" t="s">
        <v>593</v>
      </c>
      <c r="F43" s="19"/>
    </row>
    <row r="44" customFormat="false" ht="38.25" hidden="false" customHeight="false" outlineLevel="0" collapsed="false">
      <c r="A44" s="77" t="s">
        <v>88</v>
      </c>
      <c r="B44" s="78" t="s">
        <v>89</v>
      </c>
      <c r="C44" s="86"/>
      <c r="D44" s="340" t="s">
        <v>609</v>
      </c>
      <c r="E44" s="341" t="s">
        <v>593</v>
      </c>
      <c r="F44" s="19"/>
    </row>
    <row r="45" s="100" customFormat="true" ht="12.75" hidden="false" customHeight="false" outlineLevel="0" collapsed="false">
      <c r="A45" s="89" t="s">
        <v>90</v>
      </c>
      <c r="B45" s="90" t="s">
        <v>91</v>
      </c>
      <c r="C45" s="96"/>
      <c r="D45" s="342"/>
      <c r="E45" s="343"/>
      <c r="F45" s="99"/>
    </row>
    <row r="46" customFormat="false" ht="25.5" hidden="false" customHeight="false" outlineLevel="0" collapsed="false">
      <c r="A46" s="77" t="s">
        <v>92</v>
      </c>
      <c r="B46" s="78" t="s">
        <v>93</v>
      </c>
      <c r="C46" s="86"/>
      <c r="D46" s="340" t="s">
        <v>610</v>
      </c>
      <c r="E46" s="341" t="s">
        <v>593</v>
      </c>
      <c r="F46" s="19"/>
    </row>
    <row r="47" customFormat="false" ht="25.5" hidden="false" customHeight="false" outlineLevel="0" collapsed="false">
      <c r="A47" s="77" t="s">
        <v>94</v>
      </c>
      <c r="B47" s="78" t="s">
        <v>95</v>
      </c>
      <c r="C47" s="86"/>
      <c r="D47" s="340" t="s">
        <v>611</v>
      </c>
      <c r="E47" s="341" t="s">
        <v>593</v>
      </c>
      <c r="F47" s="19"/>
    </row>
    <row r="48" customFormat="false" ht="25.5" hidden="false" customHeight="false" outlineLevel="0" collapsed="false">
      <c r="A48" s="77" t="s">
        <v>96</v>
      </c>
      <c r="B48" s="78" t="s">
        <v>97</v>
      </c>
      <c r="C48" s="86"/>
      <c r="D48" s="340" t="s">
        <v>612</v>
      </c>
      <c r="E48" s="341" t="s">
        <v>593</v>
      </c>
      <c r="F48" s="19"/>
    </row>
    <row r="49" customFormat="false" ht="25.5" hidden="false" customHeight="false" outlineLevel="0" collapsed="false">
      <c r="A49" s="77" t="s">
        <v>98</v>
      </c>
      <c r="B49" s="78" t="s">
        <v>99</v>
      </c>
      <c r="C49" s="86"/>
      <c r="D49" s="340" t="s">
        <v>613</v>
      </c>
      <c r="E49" s="341" t="s">
        <v>593</v>
      </c>
      <c r="F49" s="19"/>
    </row>
    <row r="50" customFormat="false" ht="25.5" hidden="false" customHeight="false" outlineLevel="0" collapsed="false">
      <c r="A50" s="77" t="s">
        <v>100</v>
      </c>
      <c r="B50" s="78" t="s">
        <v>101</v>
      </c>
      <c r="C50" s="86"/>
      <c r="D50" s="340" t="s">
        <v>614</v>
      </c>
      <c r="E50" s="341" t="s">
        <v>593</v>
      </c>
      <c r="F50" s="19"/>
    </row>
    <row r="51" customFormat="false" ht="25.5" hidden="false" customHeight="false" outlineLevel="0" collapsed="false">
      <c r="A51" s="77" t="s">
        <v>102</v>
      </c>
      <c r="B51" s="78" t="s">
        <v>103</v>
      </c>
      <c r="C51" s="86"/>
      <c r="D51" s="340" t="s">
        <v>615</v>
      </c>
      <c r="E51" s="341" t="s">
        <v>593</v>
      </c>
      <c r="F51" s="19"/>
    </row>
    <row r="52" customFormat="false" ht="25.5" hidden="false" customHeight="false" outlineLevel="0" collapsed="false">
      <c r="A52" s="77" t="s">
        <v>104</v>
      </c>
      <c r="B52" s="78" t="s">
        <v>105</v>
      </c>
      <c r="C52" s="86"/>
      <c r="D52" s="340" t="s">
        <v>616</v>
      </c>
      <c r="E52" s="341" t="s">
        <v>593</v>
      </c>
      <c r="F52" s="19"/>
    </row>
    <row r="53" customFormat="false" ht="25.5" hidden="false" customHeight="false" outlineLevel="0" collapsed="false">
      <c r="A53" s="77" t="s">
        <v>106</v>
      </c>
      <c r="B53" s="78" t="s">
        <v>107</v>
      </c>
      <c r="C53" s="86"/>
      <c r="D53" s="340" t="s">
        <v>617</v>
      </c>
      <c r="E53" s="341" t="s">
        <v>593</v>
      </c>
      <c r="F53" s="19"/>
    </row>
    <row r="54" s="100" customFormat="true" ht="12.75" hidden="false" customHeight="false" outlineLevel="0" collapsed="false">
      <c r="A54" s="89" t="s">
        <v>108</v>
      </c>
      <c r="B54" s="90" t="s">
        <v>109</v>
      </c>
      <c r="C54" s="96"/>
      <c r="D54" s="342"/>
      <c r="E54" s="343"/>
      <c r="F54" s="99"/>
    </row>
    <row r="55" customFormat="false" ht="25.5" hidden="false" customHeight="false" outlineLevel="0" collapsed="false">
      <c r="A55" s="77" t="s">
        <v>110</v>
      </c>
      <c r="B55" s="78" t="s">
        <v>111</v>
      </c>
      <c r="C55" s="86"/>
      <c r="D55" s="340" t="s">
        <v>618</v>
      </c>
      <c r="E55" s="341" t="s">
        <v>588</v>
      </c>
      <c r="F55" s="19"/>
    </row>
    <row r="56" customFormat="false" ht="25.5" hidden="false" customHeight="false" outlineLevel="0" collapsed="false">
      <c r="A56" s="77" t="s">
        <v>112</v>
      </c>
      <c r="B56" s="78" t="s">
        <v>113</v>
      </c>
      <c r="C56" s="86"/>
      <c r="D56" s="340" t="s">
        <v>619</v>
      </c>
      <c r="E56" s="341" t="s">
        <v>588</v>
      </c>
      <c r="F56" s="19"/>
    </row>
    <row r="57" customFormat="false" ht="12.75" hidden="false" customHeight="false" outlineLevel="0" collapsed="false">
      <c r="A57" s="77" t="s">
        <v>114</v>
      </c>
      <c r="B57" s="78" t="s">
        <v>115</v>
      </c>
      <c r="C57" s="86"/>
      <c r="D57" s="340" t="s">
        <v>620</v>
      </c>
      <c r="E57" s="341" t="s">
        <v>588</v>
      </c>
      <c r="F57" s="19"/>
    </row>
    <row r="58" s="100" customFormat="true" ht="12.75" hidden="false" customHeight="false" outlineLevel="0" collapsed="false">
      <c r="A58" s="89" t="s">
        <v>116</v>
      </c>
      <c r="B58" s="90" t="s">
        <v>117</v>
      </c>
      <c r="C58" s="96"/>
      <c r="D58" s="342"/>
      <c r="E58" s="343"/>
      <c r="F58" s="99"/>
    </row>
    <row r="59" customFormat="false" ht="38.25" hidden="false" customHeight="false" outlineLevel="0" collapsed="false">
      <c r="A59" s="77" t="s">
        <v>118</v>
      </c>
      <c r="B59" s="78" t="s">
        <v>119</v>
      </c>
      <c r="C59" s="86"/>
      <c r="D59" s="340" t="s">
        <v>621</v>
      </c>
      <c r="E59" s="341" t="s">
        <v>593</v>
      </c>
      <c r="F59" s="19"/>
    </row>
    <row r="60" customFormat="false" ht="38.25" hidden="false" customHeight="false" outlineLevel="0" collapsed="false">
      <c r="A60" s="77" t="s">
        <v>120</v>
      </c>
      <c r="B60" s="78" t="s">
        <v>121</v>
      </c>
      <c r="C60" s="86"/>
      <c r="D60" s="340" t="s">
        <v>622</v>
      </c>
      <c r="E60" s="341" t="s">
        <v>593</v>
      </c>
      <c r="F60" s="19"/>
    </row>
    <row r="61" customFormat="false" ht="38.25" hidden="false" customHeight="false" outlineLevel="0" collapsed="false">
      <c r="A61" s="77" t="s">
        <v>122</v>
      </c>
      <c r="B61" s="78" t="s">
        <v>123</v>
      </c>
      <c r="C61" s="86"/>
      <c r="D61" s="340" t="s">
        <v>623</v>
      </c>
      <c r="E61" s="341" t="s">
        <v>593</v>
      </c>
      <c r="F61" s="19"/>
    </row>
    <row r="62" customFormat="false" ht="38.25" hidden="false" customHeight="false" outlineLevel="0" collapsed="false">
      <c r="A62" s="77" t="s">
        <v>124</v>
      </c>
      <c r="B62" s="78" t="s">
        <v>125</v>
      </c>
      <c r="C62" s="86"/>
      <c r="D62" s="340" t="s">
        <v>624</v>
      </c>
      <c r="E62" s="341" t="s">
        <v>593</v>
      </c>
      <c r="F62" s="19"/>
    </row>
    <row r="63" customFormat="false" ht="51" hidden="false" customHeight="false" outlineLevel="0" collapsed="false">
      <c r="A63" s="77" t="s">
        <v>126</v>
      </c>
      <c r="B63" s="78" t="s">
        <v>127</v>
      </c>
      <c r="C63" s="86"/>
      <c r="D63" s="340" t="s">
        <v>625</v>
      </c>
      <c r="E63" s="341" t="s">
        <v>593</v>
      </c>
      <c r="F63" s="19"/>
    </row>
    <row r="64" customFormat="false" ht="38.25" hidden="false" customHeight="false" outlineLevel="0" collapsed="false">
      <c r="A64" s="77" t="s">
        <v>128</v>
      </c>
      <c r="B64" s="78" t="s">
        <v>129</v>
      </c>
      <c r="C64" s="86"/>
      <c r="D64" s="340" t="s">
        <v>626</v>
      </c>
      <c r="E64" s="341" t="s">
        <v>593</v>
      </c>
      <c r="F64" s="19"/>
    </row>
    <row r="65" customFormat="false" ht="25.5" hidden="false" customHeight="false" outlineLevel="0" collapsed="false">
      <c r="A65" s="77" t="s">
        <v>130</v>
      </c>
      <c r="B65" s="78" t="s">
        <v>131</v>
      </c>
      <c r="C65" s="86"/>
      <c r="D65" s="340" t="s">
        <v>627</v>
      </c>
      <c r="E65" s="341" t="s">
        <v>593</v>
      </c>
      <c r="F65" s="19"/>
    </row>
    <row r="66" customFormat="false" ht="25.5" hidden="false" customHeight="false" outlineLevel="0" collapsed="false">
      <c r="A66" s="77" t="s">
        <v>132</v>
      </c>
      <c r="B66" s="78" t="s">
        <v>133</v>
      </c>
      <c r="C66" s="86"/>
      <c r="D66" s="340" t="s">
        <v>628</v>
      </c>
      <c r="E66" s="341" t="s">
        <v>593</v>
      </c>
      <c r="F66" s="19"/>
    </row>
    <row r="67" s="100" customFormat="true" ht="12.75" hidden="false" customHeight="false" outlineLevel="0" collapsed="false">
      <c r="A67" s="89" t="s">
        <v>134</v>
      </c>
      <c r="B67" s="90" t="s">
        <v>135</v>
      </c>
      <c r="C67" s="96"/>
      <c r="D67" s="342"/>
      <c r="E67" s="343"/>
      <c r="F67" s="99"/>
    </row>
    <row r="68" customFormat="false" ht="25.5" hidden="false" customHeight="false" outlineLevel="0" collapsed="false">
      <c r="A68" s="77" t="s">
        <v>136</v>
      </c>
      <c r="B68" s="78" t="s">
        <v>137</v>
      </c>
      <c r="C68" s="86"/>
      <c r="D68" s="340" t="s">
        <v>629</v>
      </c>
      <c r="E68" s="341" t="s">
        <v>588</v>
      </c>
      <c r="F68" s="19"/>
    </row>
    <row r="69" customFormat="false" ht="12.75" hidden="false" customHeight="false" outlineLevel="0" collapsed="false">
      <c r="A69" s="77" t="s">
        <v>138</v>
      </c>
      <c r="B69" s="78" t="s">
        <v>139</v>
      </c>
      <c r="C69" s="86"/>
      <c r="D69" s="340" t="s">
        <v>630</v>
      </c>
      <c r="E69" s="341" t="s">
        <v>588</v>
      </c>
      <c r="F69" s="19"/>
    </row>
    <row r="70" customFormat="false" ht="38.25" hidden="false" customHeight="false" outlineLevel="0" collapsed="false">
      <c r="A70" s="77" t="s">
        <v>140</v>
      </c>
      <c r="B70" s="78" t="s">
        <v>141</v>
      </c>
      <c r="C70" s="86"/>
      <c r="D70" s="340" t="s">
        <v>631</v>
      </c>
      <c r="E70" s="341" t="s">
        <v>588</v>
      </c>
      <c r="F70" s="19"/>
    </row>
    <row r="71" customFormat="false" ht="25.5" hidden="false" customHeight="false" outlineLevel="0" collapsed="false">
      <c r="A71" s="77" t="s">
        <v>142</v>
      </c>
      <c r="B71" s="78" t="s">
        <v>143</v>
      </c>
      <c r="C71" s="86"/>
      <c r="D71" s="340" t="s">
        <v>632</v>
      </c>
      <c r="E71" s="341" t="s">
        <v>593</v>
      </c>
      <c r="F71" s="19"/>
    </row>
    <row r="72" s="100" customFormat="true" ht="12.75" hidden="false" customHeight="false" outlineLevel="0" collapsed="false">
      <c r="A72" s="89" t="s">
        <v>144</v>
      </c>
      <c r="B72" s="90" t="s">
        <v>145</v>
      </c>
      <c r="C72" s="96"/>
      <c r="D72" s="342"/>
      <c r="E72" s="343"/>
      <c r="F72" s="99"/>
    </row>
    <row r="73" customFormat="false" ht="38.25" hidden="false" customHeight="false" outlineLevel="0" collapsed="false">
      <c r="A73" s="77" t="s">
        <v>146</v>
      </c>
      <c r="B73" s="78" t="s">
        <v>147</v>
      </c>
      <c r="C73" s="86"/>
      <c r="D73" s="340" t="s">
        <v>633</v>
      </c>
      <c r="E73" s="341" t="s">
        <v>593</v>
      </c>
      <c r="F73" s="19"/>
    </row>
    <row r="74" customFormat="false" ht="25.5" hidden="false" customHeight="false" outlineLevel="0" collapsed="false">
      <c r="A74" s="77" t="s">
        <v>149</v>
      </c>
      <c r="B74" s="78" t="s">
        <v>150</v>
      </c>
      <c r="C74" s="86"/>
      <c r="D74" s="340" t="s">
        <v>634</v>
      </c>
      <c r="E74" s="341" t="s">
        <v>588</v>
      </c>
      <c r="F74" s="19"/>
    </row>
    <row r="75" customFormat="false" ht="25.5" hidden="false" customHeight="false" outlineLevel="0" collapsed="false">
      <c r="A75" s="77" t="s">
        <v>152</v>
      </c>
      <c r="B75" s="78" t="s">
        <v>153</v>
      </c>
      <c r="C75" s="86"/>
      <c r="D75" s="340" t="s">
        <v>635</v>
      </c>
      <c r="E75" s="341" t="s">
        <v>593</v>
      </c>
      <c r="F75" s="19"/>
    </row>
    <row r="76" customFormat="false" ht="25.5" hidden="false" customHeight="false" outlineLevel="0" collapsed="false">
      <c r="A76" s="77" t="s">
        <v>154</v>
      </c>
      <c r="B76" s="78" t="s">
        <v>155</v>
      </c>
      <c r="C76" s="86"/>
      <c r="D76" s="340" t="s">
        <v>636</v>
      </c>
      <c r="E76" s="341" t="s">
        <v>588</v>
      </c>
      <c r="F76" s="19"/>
    </row>
    <row r="77" customFormat="false" ht="51" hidden="false" customHeight="false" outlineLevel="0" collapsed="false">
      <c r="A77" s="77" t="s">
        <v>156</v>
      </c>
      <c r="B77" s="78" t="s">
        <v>157</v>
      </c>
      <c r="C77" s="86"/>
      <c r="D77" s="340" t="s">
        <v>637</v>
      </c>
      <c r="E77" s="341" t="s">
        <v>593</v>
      </c>
      <c r="F77" s="19"/>
    </row>
    <row r="78" customFormat="false" ht="25.5" hidden="false" customHeight="false" outlineLevel="0" collapsed="false">
      <c r="A78" s="77" t="s">
        <v>158</v>
      </c>
      <c r="B78" s="78" t="s">
        <v>159</v>
      </c>
      <c r="C78" s="86"/>
      <c r="D78" s="340" t="s">
        <v>638</v>
      </c>
      <c r="E78" s="341" t="s">
        <v>588</v>
      </c>
      <c r="F78" s="19"/>
    </row>
    <row r="79" customFormat="false" ht="25.5" hidden="false" customHeight="false" outlineLevel="0" collapsed="false">
      <c r="A79" s="77" t="s">
        <v>160</v>
      </c>
      <c r="B79" s="78" t="s">
        <v>161</v>
      </c>
      <c r="C79" s="86"/>
      <c r="D79" s="340" t="s">
        <v>639</v>
      </c>
      <c r="E79" s="341" t="s">
        <v>593</v>
      </c>
      <c r="F79" s="19"/>
    </row>
    <row r="80" customFormat="false" ht="25.5" hidden="false" customHeight="false" outlineLevel="0" collapsed="false">
      <c r="A80" s="77" t="s">
        <v>162</v>
      </c>
      <c r="B80" s="78" t="s">
        <v>163</v>
      </c>
      <c r="C80" s="86"/>
      <c r="D80" s="340" t="s">
        <v>640</v>
      </c>
      <c r="E80" s="341" t="s">
        <v>593</v>
      </c>
      <c r="F80" s="19"/>
    </row>
    <row r="81" s="100" customFormat="true" ht="12.75" hidden="false" customHeight="false" outlineLevel="0" collapsed="false">
      <c r="A81" s="89" t="s">
        <v>164</v>
      </c>
      <c r="B81" s="90" t="s">
        <v>165</v>
      </c>
      <c r="C81" s="96"/>
      <c r="D81" s="342"/>
      <c r="E81" s="343"/>
      <c r="F81" s="99"/>
    </row>
    <row r="82" customFormat="false" ht="25.5" hidden="false" customHeight="false" outlineLevel="0" collapsed="false">
      <c r="A82" s="77" t="s">
        <v>166</v>
      </c>
      <c r="B82" s="78" t="s">
        <v>167</v>
      </c>
      <c r="C82" s="86"/>
      <c r="D82" s="340" t="s">
        <v>641</v>
      </c>
      <c r="E82" s="341" t="s">
        <v>588</v>
      </c>
      <c r="F82" s="19"/>
    </row>
    <row r="83" customFormat="false" ht="25.5" hidden="false" customHeight="false" outlineLevel="0" collapsed="false">
      <c r="A83" s="77" t="s">
        <v>168</v>
      </c>
      <c r="B83" s="78" t="s">
        <v>169</v>
      </c>
      <c r="C83" s="86"/>
      <c r="D83" s="340" t="s">
        <v>642</v>
      </c>
      <c r="E83" s="341" t="s">
        <v>588</v>
      </c>
      <c r="F83" s="19"/>
    </row>
    <row r="84" customFormat="false" ht="25.5" hidden="false" customHeight="false" outlineLevel="0" collapsed="false">
      <c r="A84" s="77" t="s">
        <v>170</v>
      </c>
      <c r="B84" s="78" t="s">
        <v>171</v>
      </c>
      <c r="C84" s="86"/>
      <c r="D84" s="340" t="s">
        <v>643</v>
      </c>
      <c r="E84" s="341" t="s">
        <v>588</v>
      </c>
      <c r="F84" s="19"/>
    </row>
    <row r="85" customFormat="false" ht="25.5" hidden="false" customHeight="false" outlineLevel="0" collapsed="false">
      <c r="A85" s="77" t="s">
        <v>172</v>
      </c>
      <c r="B85" s="78" t="s">
        <v>173</v>
      </c>
      <c r="C85" s="86"/>
      <c r="D85" s="340" t="s">
        <v>644</v>
      </c>
      <c r="E85" s="341" t="s">
        <v>588</v>
      </c>
      <c r="F85" s="19"/>
    </row>
    <row r="86" customFormat="false" ht="38.25" hidden="false" customHeight="false" outlineLevel="0" collapsed="false">
      <c r="A86" s="77" t="s">
        <v>174</v>
      </c>
      <c r="B86" s="78" t="s">
        <v>175</v>
      </c>
      <c r="C86" s="86"/>
      <c r="D86" s="340" t="s">
        <v>645</v>
      </c>
      <c r="E86" s="341" t="s">
        <v>588</v>
      </c>
      <c r="F86" s="19"/>
    </row>
    <row r="87" s="100" customFormat="true" ht="12.75" hidden="false" customHeight="false" outlineLevel="0" collapsed="false">
      <c r="A87" s="89" t="s">
        <v>176</v>
      </c>
      <c r="B87" s="90" t="s">
        <v>177</v>
      </c>
      <c r="C87" s="96"/>
      <c r="D87" s="342"/>
      <c r="E87" s="343"/>
      <c r="F87" s="99"/>
    </row>
    <row r="88" customFormat="false" ht="12.75" hidden="false" customHeight="false" outlineLevel="0" collapsed="false">
      <c r="A88" s="77" t="s">
        <v>178</v>
      </c>
      <c r="B88" s="78" t="s">
        <v>179</v>
      </c>
      <c r="C88" s="86"/>
      <c r="D88" s="340" t="s">
        <v>646</v>
      </c>
      <c r="E88" s="341" t="s">
        <v>588</v>
      </c>
      <c r="F88" s="19"/>
    </row>
    <row r="89" s="76" customFormat="true" ht="12.75" hidden="false" customHeight="false" outlineLevel="0" collapsed="false">
      <c r="A89" s="63" t="s">
        <v>180</v>
      </c>
      <c r="B89" s="64" t="s">
        <v>181</v>
      </c>
      <c r="C89" s="72"/>
      <c r="D89" s="338"/>
      <c r="E89" s="339"/>
      <c r="F89" s="75"/>
    </row>
    <row r="90" s="100" customFormat="true" ht="12.75" hidden="false" customHeight="false" outlineLevel="0" collapsed="false">
      <c r="A90" s="89" t="s">
        <v>182</v>
      </c>
      <c r="B90" s="90" t="s">
        <v>183</v>
      </c>
      <c r="C90" s="96"/>
      <c r="D90" s="342"/>
      <c r="E90" s="343"/>
      <c r="F90" s="99"/>
    </row>
    <row r="91" customFormat="false" ht="25.5" hidden="false" customHeight="false" outlineLevel="0" collapsed="false">
      <c r="A91" s="77" t="s">
        <v>184</v>
      </c>
      <c r="B91" s="78" t="s">
        <v>113</v>
      </c>
      <c r="C91" s="86"/>
      <c r="D91" s="340" t="s">
        <v>619</v>
      </c>
      <c r="E91" s="341" t="s">
        <v>588</v>
      </c>
      <c r="F91" s="19"/>
    </row>
    <row r="92" customFormat="false" ht="51" hidden="false" customHeight="false" outlineLevel="0" collapsed="false">
      <c r="A92" s="77" t="s">
        <v>185</v>
      </c>
      <c r="B92" s="78" t="s">
        <v>186</v>
      </c>
      <c r="C92" s="86"/>
      <c r="D92" s="340" t="s">
        <v>647</v>
      </c>
      <c r="E92" s="341" t="s">
        <v>593</v>
      </c>
      <c r="F92" s="19"/>
    </row>
    <row r="93" customFormat="false" ht="38.25" hidden="false" customHeight="false" outlineLevel="0" collapsed="false">
      <c r="A93" s="77" t="s">
        <v>187</v>
      </c>
      <c r="B93" s="78" t="s">
        <v>188</v>
      </c>
      <c r="C93" s="86"/>
      <c r="D93" s="340" t="s">
        <v>648</v>
      </c>
      <c r="E93" s="341" t="s">
        <v>596</v>
      </c>
      <c r="F93" s="19"/>
    </row>
    <row r="94" customFormat="false" ht="12.75" hidden="false" customHeight="false" outlineLevel="0" collapsed="false">
      <c r="A94" s="77" t="s">
        <v>190</v>
      </c>
      <c r="B94" s="78" t="s">
        <v>115</v>
      </c>
      <c r="C94" s="86"/>
      <c r="D94" s="340" t="s">
        <v>620</v>
      </c>
      <c r="E94" s="341" t="s">
        <v>588</v>
      </c>
      <c r="F94" s="19"/>
    </row>
    <row r="95" s="100" customFormat="true" ht="12.75" hidden="false" customHeight="false" outlineLevel="0" collapsed="false">
      <c r="A95" s="89" t="s">
        <v>191</v>
      </c>
      <c r="B95" s="90" t="s">
        <v>192</v>
      </c>
      <c r="C95" s="96"/>
      <c r="D95" s="342"/>
      <c r="E95" s="343"/>
      <c r="F95" s="99"/>
    </row>
    <row r="96" customFormat="false" ht="25.5" hidden="false" customHeight="false" outlineLevel="0" collapsed="false">
      <c r="A96" s="77" t="s">
        <v>193</v>
      </c>
      <c r="B96" s="78" t="s">
        <v>194</v>
      </c>
      <c r="C96" s="86"/>
      <c r="D96" s="340" t="s">
        <v>597</v>
      </c>
      <c r="E96" s="341" t="s">
        <v>588</v>
      </c>
      <c r="F96" s="19"/>
    </row>
    <row r="97" customFormat="false" ht="25.5" hidden="false" customHeight="false" outlineLevel="0" collapsed="false">
      <c r="A97" s="77" t="s">
        <v>195</v>
      </c>
      <c r="B97" s="78" t="s">
        <v>196</v>
      </c>
      <c r="C97" s="86"/>
      <c r="D97" s="340" t="s">
        <v>597</v>
      </c>
      <c r="E97" s="341" t="s">
        <v>588</v>
      </c>
      <c r="F97" s="19"/>
    </row>
    <row r="98" customFormat="false" ht="12.75" hidden="false" customHeight="false" outlineLevel="0" collapsed="false">
      <c r="A98" s="77" t="s">
        <v>197</v>
      </c>
      <c r="B98" s="78" t="s">
        <v>198</v>
      </c>
      <c r="C98" s="86"/>
      <c r="D98" s="340" t="s">
        <v>597</v>
      </c>
      <c r="E98" s="341" t="s">
        <v>588</v>
      </c>
      <c r="F98" s="19"/>
    </row>
    <row r="99" customFormat="false" ht="38.25" hidden="false" customHeight="false" outlineLevel="0" collapsed="false">
      <c r="A99" s="77" t="s">
        <v>199</v>
      </c>
      <c r="B99" s="78" t="s">
        <v>200</v>
      </c>
      <c r="C99" s="86"/>
      <c r="D99" s="340" t="s">
        <v>599</v>
      </c>
      <c r="E99" s="341" t="s">
        <v>588</v>
      </c>
      <c r="F99" s="19"/>
    </row>
    <row r="100" customFormat="false" ht="25.5" hidden="false" customHeight="false" outlineLevel="0" collapsed="false">
      <c r="A100" s="77" t="s">
        <v>201</v>
      </c>
      <c r="B100" s="78" t="s">
        <v>202</v>
      </c>
      <c r="C100" s="86"/>
      <c r="D100" s="340" t="s">
        <v>598</v>
      </c>
      <c r="E100" s="341" t="s">
        <v>588</v>
      </c>
      <c r="F100" s="19"/>
    </row>
    <row r="101" s="100" customFormat="true" ht="25.5" hidden="false" customHeight="false" outlineLevel="0" collapsed="false">
      <c r="A101" s="89" t="s">
        <v>203</v>
      </c>
      <c r="B101" s="90" t="s">
        <v>204</v>
      </c>
      <c r="C101" s="96"/>
      <c r="D101" s="342"/>
      <c r="E101" s="343"/>
      <c r="F101" s="99"/>
    </row>
    <row r="102" customFormat="false" ht="25.5" hidden="false" customHeight="false" outlineLevel="0" collapsed="false">
      <c r="A102" s="77" t="s">
        <v>205</v>
      </c>
      <c r="B102" s="78" t="s">
        <v>206</v>
      </c>
      <c r="C102" s="86"/>
      <c r="D102" s="340" t="s">
        <v>649</v>
      </c>
      <c r="E102" s="341" t="s">
        <v>596</v>
      </c>
      <c r="F102" s="19"/>
    </row>
    <row r="103" customFormat="false" ht="25.5" hidden="false" customHeight="false" outlineLevel="0" collapsed="false">
      <c r="A103" s="77" t="s">
        <v>207</v>
      </c>
      <c r="B103" s="78" t="s">
        <v>153</v>
      </c>
      <c r="C103" s="86"/>
      <c r="D103" s="340" t="s">
        <v>635</v>
      </c>
      <c r="E103" s="341" t="s">
        <v>593</v>
      </c>
      <c r="F103" s="19"/>
    </row>
    <row r="104" customFormat="false" ht="25.5" hidden="false" customHeight="false" outlineLevel="0" collapsed="false">
      <c r="A104" s="77" t="s">
        <v>208</v>
      </c>
      <c r="B104" s="78" t="s">
        <v>209</v>
      </c>
      <c r="C104" s="86"/>
      <c r="D104" s="340" t="s">
        <v>650</v>
      </c>
      <c r="E104" s="341" t="s">
        <v>588</v>
      </c>
      <c r="F104" s="19"/>
    </row>
    <row r="105" customFormat="false" ht="25.5" hidden="false" customHeight="false" outlineLevel="0" collapsed="false">
      <c r="A105" s="77" t="s">
        <v>210</v>
      </c>
      <c r="B105" s="78" t="s">
        <v>211</v>
      </c>
      <c r="C105" s="86"/>
      <c r="D105" s="340" t="s">
        <v>651</v>
      </c>
      <c r="E105" s="341" t="s">
        <v>588</v>
      </c>
      <c r="F105" s="19"/>
    </row>
    <row r="106" customFormat="false" ht="38.25" hidden="false" customHeight="false" outlineLevel="0" collapsed="false">
      <c r="A106" s="77" t="s">
        <v>212</v>
      </c>
      <c r="B106" s="78" t="s">
        <v>213</v>
      </c>
      <c r="C106" s="86"/>
      <c r="D106" s="340" t="s">
        <v>652</v>
      </c>
      <c r="E106" s="341" t="s">
        <v>593</v>
      </c>
      <c r="F106" s="19"/>
    </row>
    <row r="107" customFormat="false" ht="25.5" hidden="false" customHeight="false" outlineLevel="0" collapsed="false">
      <c r="A107" s="77" t="s">
        <v>214</v>
      </c>
      <c r="B107" s="78" t="s">
        <v>75</v>
      </c>
      <c r="C107" s="86"/>
      <c r="D107" s="340" t="s">
        <v>604</v>
      </c>
      <c r="E107" s="341" t="s">
        <v>593</v>
      </c>
      <c r="F107" s="19"/>
    </row>
    <row r="108" customFormat="false" ht="25.5" hidden="false" customHeight="false" outlineLevel="0" collapsed="false">
      <c r="A108" s="77" t="s">
        <v>215</v>
      </c>
      <c r="B108" s="78" t="s">
        <v>77</v>
      </c>
      <c r="C108" s="86"/>
      <c r="D108" s="340" t="s">
        <v>605</v>
      </c>
      <c r="E108" s="341" t="s">
        <v>593</v>
      </c>
      <c r="F108" s="19"/>
    </row>
    <row r="109" customFormat="false" ht="12.75" hidden="false" customHeight="false" outlineLevel="0" collapsed="false">
      <c r="A109" s="77" t="s">
        <v>216</v>
      </c>
      <c r="B109" s="78" t="s">
        <v>217</v>
      </c>
      <c r="C109" s="86"/>
      <c r="D109" s="340" t="s">
        <v>606</v>
      </c>
      <c r="E109" s="341" t="s">
        <v>588</v>
      </c>
      <c r="F109" s="19"/>
    </row>
    <row r="110" customFormat="false" ht="25.5" hidden="false" customHeight="false" outlineLevel="0" collapsed="false">
      <c r="A110" s="77" t="s">
        <v>218</v>
      </c>
      <c r="B110" s="78" t="s">
        <v>81</v>
      </c>
      <c r="C110" s="86"/>
      <c r="D110" s="340" t="s">
        <v>653</v>
      </c>
      <c r="E110" s="341" t="s">
        <v>593</v>
      </c>
      <c r="F110" s="19"/>
    </row>
    <row r="111" customFormat="false" ht="25.5" hidden="false" customHeight="false" outlineLevel="0" collapsed="false">
      <c r="A111" s="77" t="s">
        <v>219</v>
      </c>
      <c r="B111" s="78" t="s">
        <v>220</v>
      </c>
      <c r="C111" s="86"/>
      <c r="D111" s="340" t="s">
        <v>654</v>
      </c>
      <c r="E111" s="341" t="s">
        <v>593</v>
      </c>
      <c r="F111" s="19"/>
    </row>
    <row r="112" customFormat="false" ht="12.75" hidden="false" customHeight="false" outlineLevel="0" collapsed="false">
      <c r="A112" s="77" t="s">
        <v>221</v>
      </c>
      <c r="B112" s="78" t="s">
        <v>222</v>
      </c>
      <c r="C112" s="86"/>
      <c r="D112" s="340" t="s">
        <v>655</v>
      </c>
      <c r="E112" s="341" t="s">
        <v>588</v>
      </c>
      <c r="F112" s="19"/>
    </row>
    <row r="113" customFormat="false" ht="12.75" hidden="false" customHeight="false" outlineLevel="0" collapsed="false">
      <c r="A113" s="77" t="s">
        <v>223</v>
      </c>
      <c r="B113" s="78" t="s">
        <v>224</v>
      </c>
      <c r="C113" s="86"/>
      <c r="D113" s="340" t="s">
        <v>656</v>
      </c>
      <c r="E113" s="341" t="s">
        <v>596</v>
      </c>
      <c r="F113" s="19"/>
    </row>
    <row r="114" customFormat="false" ht="25.5" hidden="false" customHeight="false" outlineLevel="0" collapsed="false">
      <c r="A114" s="77" t="s">
        <v>225</v>
      </c>
      <c r="B114" s="78" t="s">
        <v>226</v>
      </c>
      <c r="C114" s="86"/>
      <c r="D114" s="340" t="s">
        <v>657</v>
      </c>
      <c r="E114" s="341" t="s">
        <v>588</v>
      </c>
      <c r="F114" s="19"/>
    </row>
    <row r="115" customFormat="false" ht="38.25" hidden="false" customHeight="false" outlineLevel="0" collapsed="false">
      <c r="A115" s="77" t="s">
        <v>227</v>
      </c>
      <c r="B115" s="78" t="s">
        <v>228</v>
      </c>
      <c r="C115" s="86"/>
      <c r="D115" s="340" t="s">
        <v>658</v>
      </c>
      <c r="E115" s="341" t="s">
        <v>588</v>
      </c>
      <c r="F115" s="19"/>
    </row>
    <row r="116" s="100" customFormat="true" ht="12.75" hidden="false" customHeight="false" outlineLevel="0" collapsed="false">
      <c r="A116" s="89" t="s">
        <v>229</v>
      </c>
      <c r="B116" s="90" t="s">
        <v>230</v>
      </c>
      <c r="C116" s="96"/>
      <c r="D116" s="342"/>
      <c r="E116" s="343"/>
      <c r="F116" s="99"/>
    </row>
    <row r="117" customFormat="false" ht="38.25" hidden="false" customHeight="false" outlineLevel="0" collapsed="false">
      <c r="A117" s="77" t="s">
        <v>231</v>
      </c>
      <c r="B117" s="78" t="s">
        <v>232</v>
      </c>
      <c r="C117" s="86"/>
      <c r="D117" s="340" t="s">
        <v>659</v>
      </c>
      <c r="E117" s="341" t="s">
        <v>593</v>
      </c>
      <c r="F117" s="19"/>
    </row>
    <row r="118" customFormat="false" ht="12.75" hidden="false" customHeight="false" outlineLevel="0" collapsed="false">
      <c r="A118" s="77" t="s">
        <v>233</v>
      </c>
      <c r="B118" s="78" t="s">
        <v>234</v>
      </c>
      <c r="C118" s="86"/>
      <c r="D118" s="340" t="s">
        <v>660</v>
      </c>
      <c r="E118" s="341" t="s">
        <v>596</v>
      </c>
      <c r="F118" s="19"/>
    </row>
    <row r="119" customFormat="false" ht="25.5" hidden="false" customHeight="false" outlineLevel="0" collapsed="false">
      <c r="A119" s="77" t="s">
        <v>235</v>
      </c>
      <c r="B119" s="78" t="s">
        <v>155</v>
      </c>
      <c r="C119" s="86"/>
      <c r="D119" s="340" t="s">
        <v>636</v>
      </c>
      <c r="E119" s="341" t="s">
        <v>588</v>
      </c>
      <c r="F119" s="19"/>
    </row>
    <row r="120" customFormat="false" ht="38.25" hidden="false" customHeight="false" outlineLevel="0" collapsed="false">
      <c r="A120" s="77" t="s">
        <v>236</v>
      </c>
      <c r="B120" s="78" t="s">
        <v>147</v>
      </c>
      <c r="C120" s="86"/>
      <c r="D120" s="340" t="s">
        <v>633</v>
      </c>
      <c r="E120" s="341" t="s">
        <v>593</v>
      </c>
      <c r="F120" s="19"/>
    </row>
    <row r="121" customFormat="false" ht="12.75" hidden="false" customHeight="false" outlineLevel="0" collapsed="false">
      <c r="A121" s="77" t="s">
        <v>237</v>
      </c>
      <c r="B121" s="78" t="s">
        <v>73</v>
      </c>
      <c r="C121" s="86"/>
      <c r="D121" s="340" t="s">
        <v>603</v>
      </c>
      <c r="E121" s="341" t="s">
        <v>596</v>
      </c>
      <c r="F121" s="19"/>
    </row>
    <row r="122" customFormat="false" ht="25.5" hidden="false" customHeight="false" outlineLevel="0" collapsed="false">
      <c r="A122" s="77" t="s">
        <v>238</v>
      </c>
      <c r="B122" s="78" t="s">
        <v>239</v>
      </c>
      <c r="C122" s="86"/>
      <c r="D122" s="340" t="s">
        <v>661</v>
      </c>
      <c r="E122" s="341" t="s">
        <v>593</v>
      </c>
      <c r="F122" s="19"/>
    </row>
    <row r="123" customFormat="false" ht="89.25" hidden="false" customHeight="false" outlineLevel="0" collapsed="false">
      <c r="A123" s="77" t="s">
        <v>240</v>
      </c>
      <c r="B123" s="78" t="s">
        <v>241</v>
      </c>
      <c r="C123" s="86"/>
      <c r="D123" s="340" t="s">
        <v>662</v>
      </c>
      <c r="E123" s="341" t="s">
        <v>593</v>
      </c>
      <c r="F123" s="19"/>
    </row>
    <row r="124" s="100" customFormat="true" ht="25.5" hidden="false" customHeight="false" outlineLevel="0" collapsed="false">
      <c r="A124" s="89" t="s">
        <v>242</v>
      </c>
      <c r="B124" s="90" t="s">
        <v>243</v>
      </c>
      <c r="C124" s="96"/>
      <c r="D124" s="342"/>
      <c r="E124" s="343"/>
      <c r="F124" s="99"/>
    </row>
    <row r="125" customFormat="false" ht="38.25" hidden="false" customHeight="false" outlineLevel="0" collapsed="false">
      <c r="A125" s="77" t="s">
        <v>244</v>
      </c>
      <c r="B125" s="78" t="s">
        <v>245</v>
      </c>
      <c r="C125" s="86"/>
      <c r="D125" s="340" t="s">
        <v>663</v>
      </c>
      <c r="E125" s="341" t="s">
        <v>588</v>
      </c>
      <c r="F125" s="19"/>
    </row>
    <row r="126" customFormat="false" ht="24.75" hidden="false" customHeight="true" outlineLevel="0" collapsed="false">
      <c r="A126" s="77" t="s">
        <v>246</v>
      </c>
      <c r="B126" s="78" t="s">
        <v>247</v>
      </c>
      <c r="C126" s="86"/>
      <c r="D126" s="340" t="s">
        <v>664</v>
      </c>
      <c r="E126" s="341" t="s">
        <v>588</v>
      </c>
      <c r="F126" s="19"/>
    </row>
    <row r="127" customFormat="false" ht="25.5" hidden="false" customHeight="false" outlineLevel="0" collapsed="false">
      <c r="A127" s="77" t="s">
        <v>248</v>
      </c>
      <c r="B127" s="78" t="s">
        <v>249</v>
      </c>
      <c r="C127" s="86"/>
      <c r="D127" s="340" t="s">
        <v>665</v>
      </c>
      <c r="E127" s="341" t="s">
        <v>588</v>
      </c>
      <c r="F127" s="19"/>
    </row>
    <row r="128" customFormat="false" ht="25.5" hidden="false" customHeight="false" outlineLevel="0" collapsed="false">
      <c r="A128" s="77" t="s">
        <v>250</v>
      </c>
      <c r="B128" s="78" t="s">
        <v>249</v>
      </c>
      <c r="C128" s="86"/>
      <c r="D128" s="340" t="s">
        <v>665</v>
      </c>
      <c r="E128" s="341" t="s">
        <v>588</v>
      </c>
      <c r="F128" s="19"/>
    </row>
    <row r="129" customFormat="false" ht="25.5" hidden="false" customHeight="false" outlineLevel="0" collapsed="false">
      <c r="A129" s="77" t="s">
        <v>251</v>
      </c>
      <c r="B129" s="78" t="s">
        <v>249</v>
      </c>
      <c r="C129" s="86"/>
      <c r="D129" s="340" t="s">
        <v>665</v>
      </c>
      <c r="E129" s="341" t="s">
        <v>588</v>
      </c>
      <c r="F129" s="19"/>
    </row>
    <row r="130" customFormat="false" ht="25.5" hidden="false" customHeight="false" outlineLevel="0" collapsed="false">
      <c r="A130" s="77" t="s">
        <v>252</v>
      </c>
      <c r="B130" s="78" t="s">
        <v>253</v>
      </c>
      <c r="C130" s="86"/>
      <c r="D130" s="340" t="s">
        <v>666</v>
      </c>
      <c r="E130" s="341" t="s">
        <v>588</v>
      </c>
      <c r="F130" s="19"/>
    </row>
    <row r="131" customFormat="false" ht="38.25" hidden="false" customHeight="false" outlineLevel="0" collapsed="false">
      <c r="A131" s="77" t="s">
        <v>254</v>
      </c>
      <c r="B131" s="78" t="s">
        <v>175</v>
      </c>
      <c r="C131" s="86"/>
      <c r="D131" s="340" t="s">
        <v>645</v>
      </c>
      <c r="E131" s="341" t="s">
        <v>588</v>
      </c>
      <c r="F131" s="19"/>
    </row>
    <row r="132" customFormat="false" ht="38.25" hidden="false" customHeight="false" outlineLevel="0" collapsed="false">
      <c r="A132" s="77" t="s">
        <v>255</v>
      </c>
      <c r="B132" s="78" t="s">
        <v>256</v>
      </c>
      <c r="C132" s="86"/>
      <c r="D132" s="340" t="s">
        <v>667</v>
      </c>
      <c r="E132" s="341" t="s">
        <v>588</v>
      </c>
      <c r="F132" s="19"/>
    </row>
    <row r="133" customFormat="false" ht="38.25" hidden="false" customHeight="false" outlineLevel="0" collapsed="false">
      <c r="A133" s="77" t="s">
        <v>257</v>
      </c>
      <c r="B133" s="78" t="s">
        <v>258</v>
      </c>
      <c r="C133" s="86"/>
      <c r="D133" s="340" t="s">
        <v>668</v>
      </c>
      <c r="E133" s="341" t="s">
        <v>588</v>
      </c>
      <c r="F133" s="19"/>
    </row>
    <row r="134" customFormat="false" ht="38.25" hidden="false" customHeight="false" outlineLevel="0" collapsed="false">
      <c r="A134" s="77" t="s">
        <v>259</v>
      </c>
      <c r="B134" s="78" t="s">
        <v>260</v>
      </c>
      <c r="C134" s="86"/>
      <c r="D134" s="340" t="s">
        <v>669</v>
      </c>
      <c r="E134" s="341" t="s">
        <v>588</v>
      </c>
      <c r="F134" s="19"/>
    </row>
    <row r="135" customFormat="false" ht="25.5" hidden="false" customHeight="false" outlineLevel="0" collapsed="false">
      <c r="A135" s="77" t="s">
        <v>261</v>
      </c>
      <c r="B135" s="78" t="s">
        <v>262</v>
      </c>
      <c r="C135" s="86"/>
      <c r="D135" s="340" t="s">
        <v>670</v>
      </c>
      <c r="E135" s="341" t="s">
        <v>588</v>
      </c>
      <c r="F135" s="19"/>
    </row>
    <row r="136" s="76" customFormat="true" ht="12.75" hidden="false" customHeight="false" outlineLevel="0" collapsed="false">
      <c r="A136" s="63" t="s">
        <v>263</v>
      </c>
      <c r="B136" s="64" t="s">
        <v>264</v>
      </c>
      <c r="C136" s="72"/>
      <c r="D136" s="338"/>
      <c r="E136" s="339"/>
      <c r="F136" s="75"/>
    </row>
    <row r="137" s="100" customFormat="true" ht="12.75" hidden="false" customHeight="false" outlineLevel="0" collapsed="false">
      <c r="A137" s="89" t="s">
        <v>265</v>
      </c>
      <c r="B137" s="90" t="s">
        <v>266</v>
      </c>
      <c r="C137" s="96"/>
      <c r="D137" s="342"/>
      <c r="E137" s="343"/>
      <c r="F137" s="99"/>
    </row>
    <row r="138" customFormat="false" ht="25.5" hidden="false" customHeight="false" outlineLevel="0" collapsed="false">
      <c r="A138" s="77" t="s">
        <v>267</v>
      </c>
      <c r="B138" s="78" t="s">
        <v>268</v>
      </c>
      <c r="C138" s="86"/>
      <c r="D138" s="340" t="s">
        <v>671</v>
      </c>
      <c r="E138" s="341" t="s">
        <v>593</v>
      </c>
      <c r="F138" s="19"/>
    </row>
    <row r="139" customFormat="false" ht="25.5" hidden="false" customHeight="false" outlineLevel="0" collapsed="false">
      <c r="A139" s="77" t="s">
        <v>269</v>
      </c>
      <c r="B139" s="78" t="s">
        <v>270</v>
      </c>
      <c r="C139" s="86"/>
      <c r="D139" s="340" t="s">
        <v>672</v>
      </c>
      <c r="E139" s="341" t="s">
        <v>593</v>
      </c>
      <c r="F139" s="19"/>
    </row>
    <row r="140" s="100" customFormat="true" ht="12.75" hidden="false" customHeight="false" outlineLevel="0" collapsed="false">
      <c r="A140" s="89" t="s">
        <v>271</v>
      </c>
      <c r="B140" s="90" t="s">
        <v>272</v>
      </c>
      <c r="C140" s="96"/>
      <c r="D140" s="342"/>
      <c r="E140" s="343"/>
      <c r="F140" s="99"/>
    </row>
    <row r="141" customFormat="false" ht="38.25" hidden="false" customHeight="false" outlineLevel="0" collapsed="false">
      <c r="A141" s="77" t="s">
        <v>273</v>
      </c>
      <c r="B141" s="78" t="s">
        <v>274</v>
      </c>
      <c r="C141" s="86"/>
      <c r="D141" s="340" t="s">
        <v>597</v>
      </c>
      <c r="E141" s="341" t="s">
        <v>588</v>
      </c>
      <c r="F141" s="19"/>
    </row>
    <row r="142" customFormat="false" ht="38.25" hidden="false" customHeight="false" outlineLevel="0" collapsed="false">
      <c r="A142" s="77" t="s">
        <v>275</v>
      </c>
      <c r="B142" s="78" t="s">
        <v>276</v>
      </c>
      <c r="C142" s="86"/>
      <c r="D142" s="340" t="s">
        <v>597</v>
      </c>
      <c r="E142" s="341" t="s">
        <v>588</v>
      </c>
      <c r="F142" s="19"/>
    </row>
    <row r="143" customFormat="false" ht="25.5" hidden="false" customHeight="false" outlineLevel="0" collapsed="false">
      <c r="A143" s="77" t="s">
        <v>277</v>
      </c>
      <c r="B143" s="78" t="s">
        <v>278</v>
      </c>
      <c r="C143" s="86"/>
      <c r="D143" s="340" t="s">
        <v>597</v>
      </c>
      <c r="E143" s="341" t="s">
        <v>588</v>
      </c>
      <c r="F143" s="19"/>
    </row>
    <row r="144" customFormat="false" ht="38.25" hidden="false" customHeight="false" outlineLevel="0" collapsed="false">
      <c r="A144" s="77" t="s">
        <v>279</v>
      </c>
      <c r="B144" s="78" t="s">
        <v>280</v>
      </c>
      <c r="C144" s="86"/>
      <c r="D144" s="340" t="s">
        <v>673</v>
      </c>
      <c r="E144" s="341" t="s">
        <v>588</v>
      </c>
      <c r="F144" s="19"/>
    </row>
    <row r="145" customFormat="false" ht="38.25" hidden="false" customHeight="false" outlineLevel="0" collapsed="false">
      <c r="A145" s="77" t="s">
        <v>281</v>
      </c>
      <c r="B145" s="78" t="s">
        <v>282</v>
      </c>
      <c r="C145" s="86"/>
      <c r="D145" s="340" t="s">
        <v>599</v>
      </c>
      <c r="E145" s="341" t="s">
        <v>588</v>
      </c>
      <c r="F145" s="19"/>
    </row>
    <row r="146" customFormat="false" ht="38.25" hidden="false" customHeight="false" outlineLevel="0" collapsed="false">
      <c r="A146" s="77" t="s">
        <v>283</v>
      </c>
      <c r="B146" s="78" t="s">
        <v>284</v>
      </c>
      <c r="C146" s="86"/>
      <c r="D146" s="340" t="s">
        <v>597</v>
      </c>
      <c r="E146" s="341" t="s">
        <v>588</v>
      </c>
      <c r="F146" s="19"/>
    </row>
    <row r="147" customFormat="false" ht="38.25" hidden="false" customHeight="false" outlineLevel="0" collapsed="false">
      <c r="A147" s="77" t="s">
        <v>285</v>
      </c>
      <c r="B147" s="78" t="s">
        <v>286</v>
      </c>
      <c r="C147" s="86"/>
      <c r="D147" s="340" t="s">
        <v>597</v>
      </c>
      <c r="E147" s="341" t="s">
        <v>588</v>
      </c>
      <c r="F147" s="19"/>
    </row>
    <row r="148" s="100" customFormat="true" ht="12.75" hidden="false" customHeight="false" outlineLevel="0" collapsed="false">
      <c r="A148" s="89" t="s">
        <v>287</v>
      </c>
      <c r="B148" s="90" t="s">
        <v>288</v>
      </c>
      <c r="C148" s="96"/>
      <c r="D148" s="342"/>
      <c r="E148" s="343"/>
      <c r="F148" s="99"/>
    </row>
    <row r="149" customFormat="false" ht="25.5" hidden="false" customHeight="false" outlineLevel="0" collapsed="false">
      <c r="A149" s="77" t="s">
        <v>289</v>
      </c>
      <c r="B149" s="78" t="s">
        <v>290</v>
      </c>
      <c r="C149" s="86"/>
      <c r="D149" s="340" t="s">
        <v>674</v>
      </c>
      <c r="E149" s="341" t="s">
        <v>593</v>
      </c>
      <c r="F149" s="19"/>
    </row>
    <row r="150" customFormat="false" ht="25.5" hidden="false" customHeight="false" outlineLevel="0" collapsed="false">
      <c r="A150" s="77" t="s">
        <v>291</v>
      </c>
      <c r="B150" s="78" t="s">
        <v>292</v>
      </c>
      <c r="C150" s="86"/>
      <c r="D150" s="340" t="s">
        <v>675</v>
      </c>
      <c r="E150" s="341" t="s">
        <v>593</v>
      </c>
      <c r="F150" s="19"/>
    </row>
    <row r="151" customFormat="false" ht="25.5" hidden="false" customHeight="false" outlineLevel="0" collapsed="false">
      <c r="A151" s="77" t="s">
        <v>293</v>
      </c>
      <c r="B151" s="78" t="s">
        <v>294</v>
      </c>
      <c r="C151" s="86"/>
      <c r="D151" s="340" t="s">
        <v>676</v>
      </c>
      <c r="E151" s="341" t="s">
        <v>593</v>
      </c>
      <c r="F151" s="19"/>
    </row>
    <row r="152" customFormat="false" ht="25.5" hidden="false" customHeight="false" outlineLevel="0" collapsed="false">
      <c r="A152" s="77" t="s">
        <v>295</v>
      </c>
      <c r="B152" s="78" t="s">
        <v>296</v>
      </c>
      <c r="C152" s="86"/>
      <c r="D152" s="340" t="s">
        <v>677</v>
      </c>
      <c r="E152" s="341" t="s">
        <v>593</v>
      </c>
      <c r="F152" s="19"/>
    </row>
    <row r="153" customFormat="false" ht="25.5" hidden="false" customHeight="false" outlineLevel="0" collapsed="false">
      <c r="A153" s="77" t="s">
        <v>297</v>
      </c>
      <c r="B153" s="78" t="s">
        <v>298</v>
      </c>
      <c r="C153" s="86"/>
      <c r="D153" s="340" t="s">
        <v>678</v>
      </c>
      <c r="E153" s="341" t="s">
        <v>588</v>
      </c>
      <c r="F153" s="19"/>
    </row>
    <row r="154" s="62" customFormat="true" ht="23.25" hidden="false" customHeight="true" outlineLevel="0" collapsed="false">
      <c r="A154" s="52" t="s">
        <v>299</v>
      </c>
      <c r="B154" s="53" t="s">
        <v>300</v>
      </c>
      <c r="C154" s="58"/>
      <c r="D154" s="336"/>
      <c r="E154" s="337"/>
      <c r="F154" s="61"/>
    </row>
    <row r="155" s="76" customFormat="true" ht="12.75" hidden="false" customHeight="false" outlineLevel="0" collapsed="false">
      <c r="A155" s="63" t="s">
        <v>301</v>
      </c>
      <c r="B155" s="64" t="s">
        <v>302</v>
      </c>
      <c r="C155" s="72"/>
      <c r="D155" s="338"/>
      <c r="E155" s="339"/>
      <c r="F155" s="75"/>
    </row>
    <row r="156" customFormat="false" ht="25.5" hidden="false" customHeight="false" outlineLevel="0" collapsed="false">
      <c r="A156" s="77" t="s">
        <v>303</v>
      </c>
      <c r="B156" s="78" t="s">
        <v>29</v>
      </c>
      <c r="C156" s="86"/>
      <c r="D156" s="340" t="s">
        <v>587</v>
      </c>
      <c r="E156" s="341" t="s">
        <v>588</v>
      </c>
      <c r="F156" s="19"/>
    </row>
    <row r="157" customFormat="false" ht="12.75" hidden="false" customHeight="false" outlineLevel="0" collapsed="false">
      <c r="A157" s="77" t="s">
        <v>304</v>
      </c>
      <c r="B157" s="78" t="s">
        <v>32</v>
      </c>
      <c r="C157" s="86"/>
      <c r="D157" s="340" t="s">
        <v>589</v>
      </c>
      <c r="E157" s="341" t="s">
        <v>588</v>
      </c>
      <c r="F157" s="19"/>
    </row>
    <row r="158" customFormat="false" ht="12.75" hidden="false" customHeight="false" outlineLevel="0" collapsed="false">
      <c r="A158" s="77" t="s">
        <v>305</v>
      </c>
      <c r="B158" s="78" t="s">
        <v>35</v>
      </c>
      <c r="C158" s="86"/>
      <c r="D158" s="340" t="s">
        <v>590</v>
      </c>
      <c r="E158" s="341" t="s">
        <v>588</v>
      </c>
      <c r="F158" s="19"/>
    </row>
    <row r="159" customFormat="false" ht="12.75" hidden="false" customHeight="false" outlineLevel="0" collapsed="false">
      <c r="A159" s="77" t="s">
        <v>306</v>
      </c>
      <c r="B159" s="78" t="s">
        <v>38</v>
      </c>
      <c r="C159" s="86"/>
      <c r="D159" s="340" t="s">
        <v>591</v>
      </c>
      <c r="E159" s="341" t="s">
        <v>588</v>
      </c>
      <c r="F159" s="19"/>
    </row>
    <row r="160" customFormat="false" ht="25.5" hidden="false" customHeight="false" outlineLevel="0" collapsed="false">
      <c r="A160" s="77" t="s">
        <v>307</v>
      </c>
      <c r="B160" s="78" t="s">
        <v>41</v>
      </c>
      <c r="C160" s="86"/>
      <c r="D160" s="340" t="s">
        <v>592</v>
      </c>
      <c r="E160" s="341" t="s">
        <v>593</v>
      </c>
      <c r="F160" s="19"/>
    </row>
    <row r="161" s="76" customFormat="true" ht="12.75" hidden="false" customHeight="false" outlineLevel="0" collapsed="false">
      <c r="A161" s="63" t="s">
        <v>308</v>
      </c>
      <c r="B161" s="64" t="s">
        <v>309</v>
      </c>
      <c r="C161" s="72"/>
      <c r="D161" s="338"/>
      <c r="E161" s="339"/>
      <c r="F161" s="75"/>
    </row>
    <row r="162" s="100" customFormat="true" ht="12.75" hidden="false" customHeight="false" outlineLevel="0" collapsed="false">
      <c r="A162" s="89" t="s">
        <v>310</v>
      </c>
      <c r="B162" s="90" t="s">
        <v>311</v>
      </c>
      <c r="C162" s="96"/>
      <c r="D162" s="342"/>
      <c r="E162" s="343"/>
      <c r="F162" s="99"/>
    </row>
    <row r="163" customFormat="false" ht="25.5" hidden="false" customHeight="false" outlineLevel="0" collapsed="false">
      <c r="A163" s="77" t="s">
        <v>312</v>
      </c>
      <c r="B163" s="78" t="s">
        <v>313</v>
      </c>
      <c r="C163" s="86"/>
      <c r="D163" s="340" t="s">
        <v>679</v>
      </c>
      <c r="E163" s="341" t="s">
        <v>588</v>
      </c>
      <c r="F163" s="19"/>
    </row>
    <row r="164" customFormat="false" ht="51" hidden="false" customHeight="false" outlineLevel="0" collapsed="false">
      <c r="A164" s="77" t="s">
        <v>314</v>
      </c>
      <c r="B164" s="78" t="s">
        <v>315</v>
      </c>
      <c r="C164" s="86"/>
      <c r="D164" s="340" t="s">
        <v>680</v>
      </c>
      <c r="E164" s="341" t="s">
        <v>588</v>
      </c>
      <c r="F164" s="19"/>
    </row>
    <row r="165" customFormat="false" ht="38.25" hidden="false" customHeight="false" outlineLevel="0" collapsed="false">
      <c r="A165" s="77" t="s">
        <v>316</v>
      </c>
      <c r="B165" s="78" t="s">
        <v>317</v>
      </c>
      <c r="C165" s="86"/>
      <c r="D165" s="340" t="s">
        <v>681</v>
      </c>
      <c r="E165" s="341" t="s">
        <v>588</v>
      </c>
      <c r="F165" s="19"/>
    </row>
    <row r="166" customFormat="false" ht="12.75" hidden="false" customHeight="false" outlineLevel="0" collapsed="false">
      <c r="A166" s="77" t="s">
        <v>318</v>
      </c>
      <c r="B166" s="78" t="s">
        <v>319</v>
      </c>
      <c r="C166" s="86"/>
      <c r="D166" s="340" t="s">
        <v>682</v>
      </c>
      <c r="E166" s="341" t="s">
        <v>588</v>
      </c>
      <c r="F166" s="19"/>
    </row>
    <row r="167" customFormat="false" ht="12.75" hidden="false" customHeight="false" outlineLevel="0" collapsed="false">
      <c r="A167" s="77" t="s">
        <v>320</v>
      </c>
      <c r="B167" s="78" t="s">
        <v>321</v>
      </c>
      <c r="C167" s="86"/>
      <c r="D167" s="340" t="s">
        <v>683</v>
      </c>
      <c r="E167" s="341" t="s">
        <v>588</v>
      </c>
      <c r="F167" s="19"/>
    </row>
    <row r="168" customFormat="false" ht="25.5" hidden="false" customHeight="false" outlineLevel="0" collapsed="false">
      <c r="A168" s="77" t="s">
        <v>322</v>
      </c>
      <c r="B168" s="78" t="s">
        <v>323</v>
      </c>
      <c r="C168" s="86"/>
      <c r="D168" s="340" t="s">
        <v>684</v>
      </c>
      <c r="E168" s="341" t="s">
        <v>593</v>
      </c>
      <c r="F168" s="19"/>
    </row>
    <row r="169" customFormat="false" ht="25.5" hidden="false" customHeight="false" outlineLevel="0" collapsed="false">
      <c r="A169" s="77" t="s">
        <v>324</v>
      </c>
      <c r="B169" s="78" t="s">
        <v>325</v>
      </c>
      <c r="C169" s="86"/>
      <c r="D169" s="340" t="s">
        <v>685</v>
      </c>
      <c r="E169" s="341" t="s">
        <v>593</v>
      </c>
      <c r="F169" s="19"/>
    </row>
    <row r="170" customFormat="false" ht="38.25" hidden="false" customHeight="false" outlineLevel="0" collapsed="false">
      <c r="A170" s="77" t="s">
        <v>326</v>
      </c>
      <c r="B170" s="78" t="s">
        <v>327</v>
      </c>
      <c r="C170" s="86"/>
      <c r="D170" s="340" t="s">
        <v>686</v>
      </c>
      <c r="E170" s="341" t="s">
        <v>588</v>
      </c>
      <c r="F170" s="19"/>
    </row>
    <row r="171" customFormat="false" ht="25.5" hidden="false" customHeight="false" outlineLevel="0" collapsed="false">
      <c r="A171" s="77" t="s">
        <v>328</v>
      </c>
      <c r="B171" s="78" t="s">
        <v>329</v>
      </c>
      <c r="C171" s="86"/>
      <c r="D171" s="340" t="s">
        <v>687</v>
      </c>
      <c r="E171" s="341" t="s">
        <v>588</v>
      </c>
      <c r="F171" s="19"/>
    </row>
    <row r="172" customFormat="false" ht="25.5" hidden="false" customHeight="false" outlineLevel="0" collapsed="false">
      <c r="A172" s="77" t="s">
        <v>330</v>
      </c>
      <c r="B172" s="78" t="s">
        <v>331</v>
      </c>
      <c r="C172" s="86"/>
      <c r="D172" s="340" t="s">
        <v>688</v>
      </c>
      <c r="E172" s="341" t="s">
        <v>593</v>
      </c>
      <c r="F172" s="19"/>
    </row>
    <row r="173" s="100" customFormat="true" ht="12.75" hidden="false" customHeight="false" outlineLevel="0" collapsed="false">
      <c r="A173" s="89" t="s">
        <v>332</v>
      </c>
      <c r="B173" s="90" t="s">
        <v>333</v>
      </c>
      <c r="C173" s="96"/>
      <c r="D173" s="342"/>
      <c r="E173" s="343"/>
      <c r="F173" s="99"/>
    </row>
    <row r="174" customFormat="false" ht="25.5" hidden="false" customHeight="false" outlineLevel="0" collapsed="false">
      <c r="A174" s="77" t="s">
        <v>334</v>
      </c>
      <c r="B174" s="78" t="s">
        <v>329</v>
      </c>
      <c r="C174" s="86"/>
      <c r="D174" s="340" t="s">
        <v>687</v>
      </c>
      <c r="E174" s="341" t="s">
        <v>588</v>
      </c>
      <c r="F174" s="19"/>
    </row>
    <row r="175" customFormat="false" ht="25.5" hidden="false" customHeight="false" outlineLevel="0" collapsed="false">
      <c r="A175" s="77" t="s">
        <v>335</v>
      </c>
      <c r="B175" s="78" t="s">
        <v>336</v>
      </c>
      <c r="C175" s="86"/>
      <c r="D175" s="340" t="s">
        <v>689</v>
      </c>
      <c r="E175" s="341" t="s">
        <v>588</v>
      </c>
      <c r="F175" s="19"/>
    </row>
    <row r="176" customFormat="false" ht="25.5" hidden="false" customHeight="false" outlineLevel="0" collapsed="false">
      <c r="A176" s="77" t="s">
        <v>337</v>
      </c>
      <c r="B176" s="78" t="s">
        <v>331</v>
      </c>
      <c r="C176" s="86"/>
      <c r="D176" s="340" t="s">
        <v>688</v>
      </c>
      <c r="E176" s="341" t="s">
        <v>593</v>
      </c>
      <c r="F176" s="19"/>
    </row>
    <row r="177" customFormat="false" ht="25.5" hidden="false" customHeight="false" outlineLevel="0" collapsed="false">
      <c r="A177" s="77" t="s">
        <v>338</v>
      </c>
      <c r="B177" s="78" t="s">
        <v>339</v>
      </c>
      <c r="C177" s="86"/>
      <c r="D177" s="340" t="s">
        <v>686</v>
      </c>
      <c r="E177" s="341" t="s">
        <v>588</v>
      </c>
      <c r="F177" s="19"/>
    </row>
    <row r="178" s="76" customFormat="true" ht="12.75" hidden="false" customHeight="false" outlineLevel="0" collapsed="false">
      <c r="A178" s="63" t="s">
        <v>340</v>
      </c>
      <c r="B178" s="64" t="s">
        <v>341</v>
      </c>
      <c r="C178" s="72"/>
      <c r="D178" s="338"/>
      <c r="E178" s="339"/>
      <c r="F178" s="75"/>
    </row>
    <row r="179" s="100" customFormat="true" ht="12.75" hidden="false" customHeight="false" outlineLevel="0" collapsed="false">
      <c r="A179" s="89" t="s">
        <v>342</v>
      </c>
      <c r="B179" s="90" t="s">
        <v>343</v>
      </c>
      <c r="C179" s="96"/>
      <c r="D179" s="342"/>
      <c r="E179" s="343"/>
      <c r="F179" s="99"/>
    </row>
    <row r="180" customFormat="false" ht="25.5" hidden="false" customHeight="false" outlineLevel="0" collapsed="false">
      <c r="A180" s="77" t="s">
        <v>344</v>
      </c>
      <c r="B180" s="78" t="s">
        <v>93</v>
      </c>
      <c r="C180" s="86"/>
      <c r="D180" s="340" t="s">
        <v>610</v>
      </c>
      <c r="E180" s="341" t="s">
        <v>593</v>
      </c>
      <c r="F180" s="19"/>
    </row>
    <row r="181" customFormat="false" ht="38.25" hidden="false" customHeight="false" outlineLevel="0" collapsed="false">
      <c r="A181" s="77" t="s">
        <v>345</v>
      </c>
      <c r="B181" s="78" t="s">
        <v>346</v>
      </c>
      <c r="C181" s="86"/>
      <c r="D181" s="340" t="s">
        <v>690</v>
      </c>
      <c r="E181" s="341" t="s">
        <v>593</v>
      </c>
      <c r="F181" s="19"/>
    </row>
    <row r="182" customFormat="false" ht="25.5" hidden="false" customHeight="false" outlineLevel="0" collapsed="false">
      <c r="A182" s="77" t="s">
        <v>347</v>
      </c>
      <c r="B182" s="78" t="s">
        <v>348</v>
      </c>
      <c r="C182" s="86"/>
      <c r="D182" s="340" t="s">
        <v>691</v>
      </c>
      <c r="E182" s="341" t="s">
        <v>593</v>
      </c>
      <c r="F182" s="19"/>
    </row>
    <row r="183" s="100" customFormat="true" ht="12.75" hidden="false" customHeight="false" outlineLevel="0" collapsed="false">
      <c r="A183" s="89" t="s">
        <v>349</v>
      </c>
      <c r="B183" s="90" t="s">
        <v>350</v>
      </c>
      <c r="C183" s="96"/>
      <c r="D183" s="342"/>
      <c r="E183" s="343"/>
      <c r="F183" s="99"/>
    </row>
    <row r="184" customFormat="false" ht="25.5" hidden="false" customHeight="false" outlineLevel="0" collapsed="false">
      <c r="A184" s="77" t="s">
        <v>351</v>
      </c>
      <c r="B184" s="78" t="s">
        <v>352</v>
      </c>
      <c r="C184" s="86"/>
      <c r="D184" s="340" t="s">
        <v>597</v>
      </c>
      <c r="E184" s="341" t="s">
        <v>588</v>
      </c>
      <c r="F184" s="19"/>
    </row>
    <row r="185" customFormat="false" ht="25.5" hidden="false" customHeight="false" outlineLevel="0" collapsed="false">
      <c r="A185" s="77" t="s">
        <v>353</v>
      </c>
      <c r="B185" s="78" t="s">
        <v>354</v>
      </c>
      <c r="C185" s="86"/>
      <c r="D185" s="340" t="s">
        <v>597</v>
      </c>
      <c r="E185" s="341" t="s">
        <v>588</v>
      </c>
      <c r="F185" s="19"/>
    </row>
    <row r="186" customFormat="false" ht="12.75" hidden="false" customHeight="false" outlineLevel="0" collapsed="false">
      <c r="A186" s="77" t="s">
        <v>355</v>
      </c>
      <c r="B186" s="78" t="s">
        <v>356</v>
      </c>
      <c r="C186" s="86"/>
      <c r="D186" s="340" t="s">
        <v>597</v>
      </c>
      <c r="E186" s="341" t="s">
        <v>588</v>
      </c>
      <c r="F186" s="19"/>
    </row>
    <row r="187" customFormat="false" ht="38.25" hidden="false" customHeight="false" outlineLevel="0" collapsed="false">
      <c r="A187" s="77" t="s">
        <v>357</v>
      </c>
      <c r="B187" s="78" t="s">
        <v>358</v>
      </c>
      <c r="C187" s="86"/>
      <c r="D187" s="340" t="s">
        <v>598</v>
      </c>
      <c r="E187" s="341" t="s">
        <v>588</v>
      </c>
      <c r="F187" s="19"/>
    </row>
    <row r="188" customFormat="false" ht="25.5" hidden="false" customHeight="false" outlineLevel="0" collapsed="false">
      <c r="A188" s="77" t="s">
        <v>359</v>
      </c>
      <c r="B188" s="78" t="s">
        <v>360</v>
      </c>
      <c r="C188" s="86"/>
      <c r="D188" s="340" t="s">
        <v>692</v>
      </c>
      <c r="E188" s="341" t="s">
        <v>588</v>
      </c>
      <c r="F188" s="19"/>
    </row>
    <row r="189" customFormat="false" ht="25.5" hidden="false" customHeight="false" outlineLevel="0" collapsed="false">
      <c r="A189" s="77" t="s">
        <v>361</v>
      </c>
      <c r="B189" s="78" t="s">
        <v>362</v>
      </c>
      <c r="C189" s="86"/>
      <c r="D189" s="340" t="s">
        <v>693</v>
      </c>
      <c r="E189" s="341" t="s">
        <v>588</v>
      </c>
      <c r="F189" s="19"/>
    </row>
    <row r="190" customFormat="false" ht="38.25" hidden="false" customHeight="false" outlineLevel="0" collapsed="false">
      <c r="A190" s="77" t="s">
        <v>363</v>
      </c>
      <c r="B190" s="78" t="s">
        <v>364</v>
      </c>
      <c r="C190" s="86"/>
      <c r="D190" s="340" t="s">
        <v>599</v>
      </c>
      <c r="E190" s="341" t="s">
        <v>588</v>
      </c>
      <c r="F190" s="19"/>
    </row>
    <row r="191" customFormat="false" ht="25.5" hidden="false" customHeight="false" outlineLevel="0" collapsed="false">
      <c r="A191" s="77" t="s">
        <v>365</v>
      </c>
      <c r="B191" s="78" t="s">
        <v>366</v>
      </c>
      <c r="C191" s="86"/>
      <c r="D191" s="340" t="s">
        <v>694</v>
      </c>
      <c r="E191" s="341" t="s">
        <v>596</v>
      </c>
      <c r="F191" s="19"/>
    </row>
    <row r="192" customFormat="false" ht="38.25" hidden="false" customHeight="false" outlineLevel="0" collapsed="false">
      <c r="A192" s="77" t="s">
        <v>367</v>
      </c>
      <c r="B192" s="78" t="s">
        <v>368</v>
      </c>
      <c r="C192" s="86"/>
      <c r="D192" s="340" t="s">
        <v>695</v>
      </c>
      <c r="E192" s="341" t="s">
        <v>596</v>
      </c>
      <c r="F192" s="19"/>
    </row>
    <row r="193" s="100" customFormat="true" ht="12.75" hidden="false" customHeight="false" outlineLevel="0" collapsed="false">
      <c r="A193" s="89" t="s">
        <v>369</v>
      </c>
      <c r="B193" s="90" t="s">
        <v>370</v>
      </c>
      <c r="C193" s="96"/>
      <c r="D193" s="342"/>
      <c r="E193" s="343"/>
      <c r="F193" s="99"/>
    </row>
    <row r="194" customFormat="false" ht="25.5" hidden="false" customHeight="false" outlineLevel="0" collapsed="false">
      <c r="A194" s="77" t="s">
        <v>371</v>
      </c>
      <c r="B194" s="78" t="s">
        <v>372</v>
      </c>
      <c r="C194" s="86"/>
      <c r="D194" s="340" t="s">
        <v>601</v>
      </c>
      <c r="E194" s="341" t="s">
        <v>596</v>
      </c>
      <c r="F194" s="19"/>
    </row>
    <row r="195" customFormat="false" ht="51" hidden="false" customHeight="false" outlineLevel="0" collapsed="false">
      <c r="A195" s="77" t="s">
        <v>373</v>
      </c>
      <c r="B195" s="78" t="s">
        <v>87</v>
      </c>
      <c r="C195" s="86"/>
      <c r="D195" s="340" t="s">
        <v>608</v>
      </c>
      <c r="E195" s="341" t="s">
        <v>593</v>
      </c>
      <c r="F195" s="19"/>
    </row>
    <row r="196" customFormat="false" ht="25.5" hidden="false" customHeight="false" outlineLevel="0" collapsed="false">
      <c r="A196" s="77" t="s">
        <v>374</v>
      </c>
      <c r="B196" s="78" t="s">
        <v>375</v>
      </c>
      <c r="C196" s="86"/>
      <c r="D196" s="340" t="s">
        <v>648</v>
      </c>
      <c r="E196" s="341" t="s">
        <v>596</v>
      </c>
      <c r="F196" s="19"/>
    </row>
    <row r="197" customFormat="false" ht="25.5" hidden="false" customHeight="false" outlineLevel="0" collapsed="false">
      <c r="A197" s="77" t="s">
        <v>376</v>
      </c>
      <c r="B197" s="78" t="s">
        <v>113</v>
      </c>
      <c r="C197" s="86"/>
      <c r="D197" s="340" t="s">
        <v>619</v>
      </c>
      <c r="E197" s="341" t="s">
        <v>588</v>
      </c>
      <c r="F197" s="19"/>
    </row>
    <row r="198" customFormat="false" ht="25.5" hidden="false" customHeight="false" outlineLevel="0" collapsed="false">
      <c r="A198" s="77" t="s">
        <v>377</v>
      </c>
      <c r="B198" s="78" t="s">
        <v>111</v>
      </c>
      <c r="C198" s="86"/>
      <c r="D198" s="340" t="s">
        <v>618</v>
      </c>
      <c r="E198" s="341" t="s">
        <v>588</v>
      </c>
      <c r="F198" s="19"/>
    </row>
    <row r="199" customFormat="false" ht="12.75" hidden="false" customHeight="false" outlineLevel="0" collapsed="false">
      <c r="A199" s="77" t="s">
        <v>378</v>
      </c>
      <c r="B199" s="78" t="s">
        <v>115</v>
      </c>
      <c r="C199" s="86"/>
      <c r="D199" s="340" t="s">
        <v>620</v>
      </c>
      <c r="E199" s="341" t="s">
        <v>588</v>
      </c>
      <c r="F199" s="19"/>
    </row>
    <row r="200" customFormat="false" ht="25.5" hidden="false" customHeight="false" outlineLevel="0" collapsed="false">
      <c r="A200" s="77" t="s">
        <v>379</v>
      </c>
      <c r="B200" s="78" t="s">
        <v>153</v>
      </c>
      <c r="C200" s="86"/>
      <c r="D200" s="340" t="s">
        <v>635</v>
      </c>
      <c r="E200" s="341" t="s">
        <v>593</v>
      </c>
      <c r="F200" s="19"/>
    </row>
    <row r="201" customFormat="false" ht="51" hidden="false" customHeight="false" outlineLevel="0" collapsed="false">
      <c r="A201" s="77" t="s">
        <v>380</v>
      </c>
      <c r="B201" s="78" t="s">
        <v>381</v>
      </c>
      <c r="C201" s="86"/>
      <c r="D201" s="340" t="s">
        <v>696</v>
      </c>
      <c r="E201" s="341" t="s">
        <v>593</v>
      </c>
      <c r="F201" s="19"/>
    </row>
    <row r="202" customFormat="false" ht="25.5" hidden="false" customHeight="false" outlineLevel="0" collapsed="false">
      <c r="A202" s="77" t="s">
        <v>382</v>
      </c>
      <c r="B202" s="78" t="s">
        <v>159</v>
      </c>
      <c r="C202" s="86"/>
      <c r="D202" s="340" t="s">
        <v>638</v>
      </c>
      <c r="E202" s="341" t="s">
        <v>588</v>
      </c>
      <c r="F202" s="19"/>
    </row>
    <row r="203" customFormat="false" ht="38.25" hidden="false" customHeight="false" outlineLevel="0" collapsed="false">
      <c r="A203" s="77" t="s">
        <v>383</v>
      </c>
      <c r="B203" s="78" t="s">
        <v>384</v>
      </c>
      <c r="C203" s="86"/>
      <c r="D203" s="340" t="s">
        <v>648</v>
      </c>
      <c r="E203" s="341" t="s">
        <v>596</v>
      </c>
      <c r="F203" s="19"/>
    </row>
    <row r="204" customFormat="false" ht="38.25" hidden="false" customHeight="false" outlineLevel="0" collapsed="false">
      <c r="A204" s="77" t="s">
        <v>385</v>
      </c>
      <c r="B204" s="78" t="s">
        <v>386</v>
      </c>
      <c r="C204" s="86"/>
      <c r="D204" s="340" t="s">
        <v>697</v>
      </c>
      <c r="E204" s="341" t="s">
        <v>593</v>
      </c>
      <c r="F204" s="19"/>
    </row>
    <row r="205" customFormat="false" ht="25.5" hidden="false" customHeight="false" outlineLevel="0" collapsed="false">
      <c r="A205" s="77" t="s">
        <v>387</v>
      </c>
      <c r="B205" s="78" t="s">
        <v>388</v>
      </c>
      <c r="C205" s="86"/>
      <c r="D205" s="340" t="s">
        <v>698</v>
      </c>
      <c r="E205" s="341" t="s">
        <v>593</v>
      </c>
      <c r="F205" s="19"/>
    </row>
    <row r="206" customFormat="false" ht="12.75" hidden="false" customHeight="false" outlineLevel="0" collapsed="false">
      <c r="A206" s="77" t="s">
        <v>389</v>
      </c>
      <c r="B206" s="78" t="s">
        <v>390</v>
      </c>
      <c r="C206" s="86"/>
      <c r="D206" s="340" t="s">
        <v>699</v>
      </c>
      <c r="E206" s="341" t="s">
        <v>588</v>
      </c>
      <c r="F206" s="19"/>
    </row>
    <row r="207" customFormat="false" ht="89.25" hidden="false" customHeight="false" outlineLevel="0" collapsed="false">
      <c r="A207" s="77" t="s">
        <v>391</v>
      </c>
      <c r="B207" s="78" t="s">
        <v>241</v>
      </c>
      <c r="C207" s="86"/>
      <c r="D207" s="340" t="s">
        <v>662</v>
      </c>
      <c r="E207" s="341" t="s">
        <v>593</v>
      </c>
      <c r="F207" s="19"/>
    </row>
    <row r="208" s="100" customFormat="true" ht="12.75" hidden="false" customHeight="false" outlineLevel="0" collapsed="false">
      <c r="A208" s="89" t="s">
        <v>392</v>
      </c>
      <c r="B208" s="90" t="s">
        <v>393</v>
      </c>
      <c r="C208" s="96"/>
      <c r="D208" s="342"/>
      <c r="E208" s="343"/>
      <c r="F208" s="99"/>
    </row>
    <row r="209" customFormat="false" ht="38.25" hidden="false" customHeight="false" outlineLevel="0" collapsed="false">
      <c r="A209" s="77" t="s">
        <v>394</v>
      </c>
      <c r="B209" s="78" t="s">
        <v>119</v>
      </c>
      <c r="C209" s="86"/>
      <c r="D209" s="340" t="s">
        <v>621</v>
      </c>
      <c r="E209" s="341" t="s">
        <v>593</v>
      </c>
      <c r="F209" s="19"/>
    </row>
    <row r="210" customFormat="false" ht="38.25" hidden="false" customHeight="false" outlineLevel="0" collapsed="false">
      <c r="A210" s="77" t="s">
        <v>395</v>
      </c>
      <c r="B210" s="78" t="s">
        <v>121</v>
      </c>
      <c r="C210" s="86"/>
      <c r="D210" s="340" t="s">
        <v>622</v>
      </c>
      <c r="E210" s="341" t="s">
        <v>593</v>
      </c>
      <c r="F210" s="19"/>
    </row>
    <row r="211" customFormat="false" ht="38.25" hidden="false" customHeight="false" outlineLevel="0" collapsed="false">
      <c r="A211" s="77" t="s">
        <v>396</v>
      </c>
      <c r="B211" s="78" t="s">
        <v>397</v>
      </c>
      <c r="C211" s="86"/>
      <c r="D211" s="340" t="s">
        <v>623</v>
      </c>
      <c r="E211" s="341" t="s">
        <v>593</v>
      </c>
      <c r="F211" s="19"/>
    </row>
    <row r="212" customFormat="false" ht="38.25" hidden="false" customHeight="false" outlineLevel="0" collapsed="false">
      <c r="A212" s="77" t="s">
        <v>398</v>
      </c>
      <c r="B212" s="78" t="s">
        <v>129</v>
      </c>
      <c r="C212" s="86"/>
      <c r="D212" s="340" t="s">
        <v>626</v>
      </c>
      <c r="E212" s="341" t="s">
        <v>593</v>
      </c>
      <c r="F212" s="19"/>
    </row>
    <row r="213" customFormat="false" ht="51" hidden="false" customHeight="false" outlineLevel="0" collapsed="false">
      <c r="A213" s="77" t="s">
        <v>399</v>
      </c>
      <c r="B213" s="78" t="s">
        <v>127</v>
      </c>
      <c r="C213" s="86"/>
      <c r="D213" s="340" t="s">
        <v>625</v>
      </c>
      <c r="E213" s="341" t="s">
        <v>593</v>
      </c>
      <c r="F213" s="19"/>
    </row>
    <row r="214" customFormat="false" ht="25.5" hidden="false" customHeight="false" outlineLevel="0" collapsed="false">
      <c r="A214" s="77" t="s">
        <v>400</v>
      </c>
      <c r="B214" s="78" t="s">
        <v>131</v>
      </c>
      <c r="C214" s="86"/>
      <c r="D214" s="340" t="s">
        <v>627</v>
      </c>
      <c r="E214" s="341" t="s">
        <v>593</v>
      </c>
      <c r="F214" s="19"/>
    </row>
    <row r="215" customFormat="false" ht="25.5" hidden="false" customHeight="false" outlineLevel="0" collapsed="false">
      <c r="A215" s="77" t="s">
        <v>401</v>
      </c>
      <c r="B215" s="78" t="s">
        <v>133</v>
      </c>
      <c r="C215" s="86"/>
      <c r="D215" s="340" t="s">
        <v>628</v>
      </c>
      <c r="E215" s="341" t="s">
        <v>593</v>
      </c>
      <c r="F215" s="19"/>
    </row>
    <row r="216" customFormat="false" ht="38.25" hidden="false" customHeight="false" outlineLevel="0" collapsed="false">
      <c r="A216" s="77" t="s">
        <v>402</v>
      </c>
      <c r="B216" s="78" t="s">
        <v>403</v>
      </c>
      <c r="C216" s="86"/>
      <c r="D216" s="340" t="s">
        <v>700</v>
      </c>
      <c r="E216" s="341" t="s">
        <v>593</v>
      </c>
      <c r="F216" s="19"/>
    </row>
    <row r="217" customFormat="false" ht="63.75" hidden="false" customHeight="false" outlineLevel="0" collapsed="false">
      <c r="A217" s="77" t="s">
        <v>404</v>
      </c>
      <c r="B217" s="78" t="s">
        <v>405</v>
      </c>
      <c r="C217" s="86"/>
      <c r="D217" s="340" t="s">
        <v>701</v>
      </c>
      <c r="E217" s="341" t="s">
        <v>593</v>
      </c>
      <c r="F217" s="19"/>
    </row>
    <row r="218" s="76" customFormat="true" ht="12.75" hidden="false" customHeight="false" outlineLevel="0" collapsed="false">
      <c r="A218" s="63" t="s">
        <v>406</v>
      </c>
      <c r="B218" s="64" t="s">
        <v>407</v>
      </c>
      <c r="C218" s="72"/>
      <c r="D218" s="338"/>
      <c r="E218" s="339"/>
      <c r="F218" s="75"/>
    </row>
    <row r="219" customFormat="false" ht="38.25" hidden="false" customHeight="false" outlineLevel="0" collapsed="false">
      <c r="A219" s="77" t="s">
        <v>408</v>
      </c>
      <c r="B219" s="78" t="s">
        <v>232</v>
      </c>
      <c r="C219" s="86"/>
      <c r="D219" s="340" t="s">
        <v>659</v>
      </c>
      <c r="E219" s="341" t="s">
        <v>593</v>
      </c>
      <c r="F219" s="19"/>
    </row>
    <row r="220" customFormat="false" ht="25.5" hidden="false" customHeight="false" outlineLevel="0" collapsed="false">
      <c r="A220" s="77" t="s">
        <v>409</v>
      </c>
      <c r="B220" s="78" t="s">
        <v>113</v>
      </c>
      <c r="C220" s="86"/>
      <c r="D220" s="340" t="s">
        <v>619</v>
      </c>
      <c r="E220" s="341" t="s">
        <v>588</v>
      </c>
      <c r="F220" s="19"/>
    </row>
    <row r="221" customFormat="false" ht="51" hidden="false" customHeight="false" outlineLevel="0" collapsed="false">
      <c r="A221" s="77" t="s">
        <v>410</v>
      </c>
      <c r="B221" s="78" t="s">
        <v>411</v>
      </c>
      <c r="C221" s="86"/>
      <c r="D221" s="340" t="s">
        <v>702</v>
      </c>
      <c r="E221" s="341" t="s">
        <v>593</v>
      </c>
      <c r="F221" s="19"/>
    </row>
    <row r="222" customFormat="false" ht="25.5" hidden="false" customHeight="false" outlineLevel="0" collapsed="false">
      <c r="A222" s="77" t="s">
        <v>412</v>
      </c>
      <c r="B222" s="78" t="s">
        <v>375</v>
      </c>
      <c r="C222" s="86"/>
      <c r="D222" s="340" t="s">
        <v>648</v>
      </c>
      <c r="E222" s="341" t="s">
        <v>596</v>
      </c>
      <c r="F222" s="19"/>
    </row>
    <row r="223" customFormat="false" ht="12.75" hidden="false" customHeight="false" outlineLevel="0" collapsed="false">
      <c r="A223" s="77" t="s">
        <v>413</v>
      </c>
      <c r="B223" s="78" t="s">
        <v>115</v>
      </c>
      <c r="C223" s="86"/>
      <c r="D223" s="340" t="s">
        <v>620</v>
      </c>
      <c r="E223" s="341" t="s">
        <v>588</v>
      </c>
      <c r="F223" s="19"/>
    </row>
    <row r="224" customFormat="false" ht="12.75" hidden="false" customHeight="false" outlineLevel="0" collapsed="false">
      <c r="A224" s="77" t="s">
        <v>414</v>
      </c>
      <c r="B224" s="78" t="s">
        <v>234</v>
      </c>
      <c r="C224" s="86"/>
      <c r="D224" s="340" t="s">
        <v>660</v>
      </c>
      <c r="E224" s="341" t="s">
        <v>596</v>
      </c>
      <c r="F224" s="19"/>
    </row>
    <row r="225" customFormat="false" ht="25.5" hidden="false" customHeight="false" outlineLevel="0" collapsed="false">
      <c r="A225" s="77" t="s">
        <v>415</v>
      </c>
      <c r="B225" s="78" t="s">
        <v>155</v>
      </c>
      <c r="C225" s="86"/>
      <c r="D225" s="340" t="s">
        <v>636</v>
      </c>
      <c r="E225" s="341" t="s">
        <v>588</v>
      </c>
      <c r="F225" s="19"/>
    </row>
    <row r="226" customFormat="false" ht="25.5" hidden="false" customHeight="false" outlineLevel="0" collapsed="false">
      <c r="A226" s="77" t="s">
        <v>416</v>
      </c>
      <c r="B226" s="78" t="s">
        <v>220</v>
      </c>
      <c r="C226" s="86"/>
      <c r="D226" s="340" t="s">
        <v>654</v>
      </c>
      <c r="E226" s="341" t="s">
        <v>593</v>
      </c>
      <c r="F226" s="19"/>
    </row>
    <row r="227" customFormat="false" ht="25.5" hidden="false" customHeight="false" outlineLevel="0" collapsed="false">
      <c r="A227" s="77" t="s">
        <v>417</v>
      </c>
      <c r="B227" s="78" t="s">
        <v>418</v>
      </c>
      <c r="C227" s="86"/>
      <c r="D227" s="340" t="s">
        <v>597</v>
      </c>
      <c r="E227" s="341" t="s">
        <v>588</v>
      </c>
      <c r="F227" s="19"/>
    </row>
    <row r="228" customFormat="false" ht="25.5" hidden="false" customHeight="false" outlineLevel="0" collapsed="false">
      <c r="A228" s="77" t="s">
        <v>419</v>
      </c>
      <c r="B228" s="78" t="s">
        <v>153</v>
      </c>
      <c r="C228" s="86"/>
      <c r="D228" s="340" t="s">
        <v>635</v>
      </c>
      <c r="E228" s="341" t="s">
        <v>593</v>
      </c>
      <c r="F228" s="19"/>
    </row>
    <row r="229" customFormat="false" ht="12.75" hidden="false" customHeight="false" outlineLevel="0" collapsed="false">
      <c r="A229" s="77" t="s">
        <v>420</v>
      </c>
      <c r="B229" s="78" t="s">
        <v>390</v>
      </c>
      <c r="C229" s="86"/>
      <c r="D229" s="340" t="s">
        <v>699</v>
      </c>
      <c r="E229" s="341" t="s">
        <v>588</v>
      </c>
      <c r="F229" s="19"/>
    </row>
    <row r="230" s="76" customFormat="true" ht="12.75" hidden="false" customHeight="false" outlineLevel="0" collapsed="false">
      <c r="A230" s="63" t="s">
        <v>421</v>
      </c>
      <c r="B230" s="64" t="s">
        <v>422</v>
      </c>
      <c r="C230" s="72"/>
      <c r="D230" s="338"/>
      <c r="E230" s="339"/>
      <c r="F230" s="75"/>
    </row>
    <row r="231" s="100" customFormat="true" ht="12.75" hidden="false" customHeight="false" outlineLevel="0" collapsed="false">
      <c r="A231" s="89" t="s">
        <v>423</v>
      </c>
      <c r="B231" s="90" t="s">
        <v>424</v>
      </c>
      <c r="C231" s="96"/>
      <c r="D231" s="342"/>
      <c r="E231" s="343"/>
      <c r="F231" s="99"/>
    </row>
    <row r="232" customFormat="false" ht="25.5" hidden="false" customHeight="false" outlineLevel="0" collapsed="false">
      <c r="A232" s="77" t="s">
        <v>425</v>
      </c>
      <c r="B232" s="78" t="s">
        <v>426</v>
      </c>
      <c r="C232" s="86"/>
      <c r="D232" s="340" t="s">
        <v>703</v>
      </c>
      <c r="E232" s="341" t="s">
        <v>596</v>
      </c>
      <c r="F232" s="19"/>
    </row>
    <row r="233" customFormat="false" ht="25.5" hidden="false" customHeight="false" outlineLevel="0" collapsed="false">
      <c r="A233" s="77" t="s">
        <v>427</v>
      </c>
      <c r="B233" s="78" t="s">
        <v>428</v>
      </c>
      <c r="C233" s="86"/>
      <c r="D233" s="340" t="s">
        <v>704</v>
      </c>
      <c r="E233" s="341" t="s">
        <v>588</v>
      </c>
      <c r="F233" s="19"/>
    </row>
    <row r="234" customFormat="false" ht="12.75" hidden="false" customHeight="false" outlineLevel="0" collapsed="false">
      <c r="A234" s="77" t="s">
        <v>430</v>
      </c>
      <c r="B234" s="78" t="s">
        <v>431</v>
      </c>
      <c r="C234" s="86"/>
      <c r="D234" s="340" t="s">
        <v>705</v>
      </c>
      <c r="E234" s="341" t="s">
        <v>596</v>
      </c>
      <c r="F234" s="19"/>
    </row>
    <row r="235" s="100" customFormat="true" ht="12.75" hidden="false" customHeight="false" outlineLevel="0" collapsed="false">
      <c r="A235" s="89" t="s">
        <v>432</v>
      </c>
      <c r="B235" s="90" t="s">
        <v>433</v>
      </c>
      <c r="C235" s="96"/>
      <c r="D235" s="342"/>
      <c r="E235" s="343"/>
      <c r="F235" s="99"/>
    </row>
    <row r="236" customFormat="false" ht="25.5" hidden="false" customHeight="false" outlineLevel="0" collapsed="false">
      <c r="A236" s="77" t="s">
        <v>434</v>
      </c>
      <c r="B236" s="78" t="s">
        <v>435</v>
      </c>
      <c r="C236" s="86"/>
      <c r="D236" s="340" t="s">
        <v>706</v>
      </c>
      <c r="E236" s="341" t="s">
        <v>588</v>
      </c>
      <c r="F236" s="19"/>
    </row>
    <row r="237" customFormat="false" ht="51" hidden="false" customHeight="false" outlineLevel="0" collapsed="false">
      <c r="A237" s="77" t="s">
        <v>436</v>
      </c>
      <c r="B237" s="78" t="s">
        <v>437</v>
      </c>
      <c r="C237" s="86"/>
      <c r="D237" s="340" t="s">
        <v>707</v>
      </c>
      <c r="E237" s="341" t="s">
        <v>588</v>
      </c>
      <c r="F237" s="19"/>
    </row>
    <row r="238" customFormat="false" ht="51" hidden="false" customHeight="false" outlineLevel="0" collapsed="false">
      <c r="A238" s="77" t="s">
        <v>439</v>
      </c>
      <c r="B238" s="78" t="s">
        <v>440</v>
      </c>
      <c r="C238" s="86"/>
      <c r="D238" s="340" t="s">
        <v>708</v>
      </c>
      <c r="E238" s="341" t="s">
        <v>588</v>
      </c>
      <c r="F238" s="19"/>
    </row>
    <row r="239" s="100" customFormat="true" ht="12.75" hidden="false" customHeight="false" outlineLevel="0" collapsed="false">
      <c r="A239" s="89" t="s">
        <v>441</v>
      </c>
      <c r="B239" s="90" t="s">
        <v>442</v>
      </c>
      <c r="C239" s="96"/>
      <c r="D239" s="342"/>
      <c r="E239" s="343"/>
      <c r="F239" s="99"/>
    </row>
    <row r="240" customFormat="false" ht="38.25" hidden="false" customHeight="false" outlineLevel="0" collapsed="false">
      <c r="A240" s="77" t="s">
        <v>443</v>
      </c>
      <c r="B240" s="78" t="s">
        <v>444</v>
      </c>
      <c r="C240" s="86"/>
      <c r="D240" s="340" t="s">
        <v>709</v>
      </c>
      <c r="E240" s="341" t="s">
        <v>593</v>
      </c>
      <c r="F240" s="19"/>
    </row>
    <row r="241" customFormat="false" ht="25.5" hidden="false" customHeight="false" outlineLevel="0" collapsed="false">
      <c r="A241" s="77" t="s">
        <v>445</v>
      </c>
      <c r="B241" s="78" t="s">
        <v>268</v>
      </c>
      <c r="C241" s="86"/>
      <c r="D241" s="340" t="s">
        <v>671</v>
      </c>
      <c r="E241" s="341" t="s">
        <v>593</v>
      </c>
      <c r="F241" s="19"/>
    </row>
    <row r="242" customFormat="false" ht="25.5" hidden="false" customHeight="false" outlineLevel="0" collapsed="false">
      <c r="A242" s="77" t="s">
        <v>446</v>
      </c>
      <c r="B242" s="78" t="s">
        <v>270</v>
      </c>
      <c r="C242" s="86"/>
      <c r="D242" s="340" t="s">
        <v>672</v>
      </c>
      <c r="E242" s="341" t="s">
        <v>593</v>
      </c>
      <c r="F242" s="19"/>
    </row>
    <row r="243" customFormat="false" ht="38.25" hidden="false" customHeight="false" outlineLevel="0" collapsed="false">
      <c r="A243" s="77" t="s">
        <v>447</v>
      </c>
      <c r="B243" s="78" t="s">
        <v>448</v>
      </c>
      <c r="C243" s="86"/>
      <c r="D243" s="340" t="s">
        <v>710</v>
      </c>
      <c r="E243" s="341" t="s">
        <v>593</v>
      </c>
      <c r="F243" s="19"/>
    </row>
    <row r="244" customFormat="false" ht="51" hidden="false" customHeight="false" outlineLevel="0" collapsed="false">
      <c r="A244" s="77" t="s">
        <v>449</v>
      </c>
      <c r="B244" s="78" t="s">
        <v>450</v>
      </c>
      <c r="C244" s="86"/>
      <c r="D244" s="340" t="s">
        <v>711</v>
      </c>
      <c r="E244" s="341" t="s">
        <v>593</v>
      </c>
      <c r="F244" s="19"/>
    </row>
    <row r="245" s="100" customFormat="true" ht="12.75" hidden="false" customHeight="false" outlineLevel="0" collapsed="false">
      <c r="A245" s="89" t="s">
        <v>451</v>
      </c>
      <c r="B245" s="90" t="s">
        <v>452</v>
      </c>
      <c r="C245" s="96"/>
      <c r="D245" s="342"/>
      <c r="E245" s="343"/>
      <c r="F245" s="99"/>
    </row>
    <row r="246" customFormat="false" ht="38.25" hidden="false" customHeight="false" outlineLevel="0" collapsed="false">
      <c r="A246" s="77" t="s">
        <v>453</v>
      </c>
      <c r="B246" s="78" t="s">
        <v>454</v>
      </c>
      <c r="C246" s="86"/>
      <c r="D246" s="340" t="s">
        <v>597</v>
      </c>
      <c r="E246" s="341" t="s">
        <v>588</v>
      </c>
      <c r="F246" s="19"/>
    </row>
    <row r="247" customFormat="false" ht="38.25" hidden="false" customHeight="false" outlineLevel="0" collapsed="false">
      <c r="A247" s="77" t="s">
        <v>455</v>
      </c>
      <c r="B247" s="78" t="s">
        <v>280</v>
      </c>
      <c r="C247" s="86"/>
      <c r="D247" s="340" t="s">
        <v>673</v>
      </c>
      <c r="E247" s="341" t="s">
        <v>588</v>
      </c>
      <c r="F247" s="19"/>
    </row>
    <row r="248" customFormat="false" ht="25.5" hidden="false" customHeight="false" outlineLevel="0" collapsed="false">
      <c r="A248" s="77" t="s">
        <v>456</v>
      </c>
      <c r="B248" s="78" t="s">
        <v>457</v>
      </c>
      <c r="C248" s="86"/>
      <c r="D248" s="340" t="s">
        <v>597</v>
      </c>
      <c r="E248" s="341" t="s">
        <v>588</v>
      </c>
      <c r="F248" s="19"/>
    </row>
    <row r="249" s="100" customFormat="true" ht="12.75" hidden="false" customHeight="false" outlineLevel="0" collapsed="false">
      <c r="A249" s="89" t="s">
        <v>458</v>
      </c>
      <c r="B249" s="90" t="s">
        <v>459</v>
      </c>
      <c r="C249" s="96"/>
      <c r="D249" s="342"/>
      <c r="E249" s="343"/>
      <c r="F249" s="99"/>
    </row>
    <row r="250" customFormat="false" ht="25.5" hidden="false" customHeight="false" outlineLevel="0" collapsed="false">
      <c r="A250" s="77" t="s">
        <v>460</v>
      </c>
      <c r="B250" s="78" t="s">
        <v>290</v>
      </c>
      <c r="C250" s="86"/>
      <c r="D250" s="340" t="s">
        <v>674</v>
      </c>
      <c r="E250" s="341" t="s">
        <v>593</v>
      </c>
      <c r="F250" s="19"/>
    </row>
    <row r="251" customFormat="false" ht="25.5" hidden="false" customHeight="false" outlineLevel="0" collapsed="false">
      <c r="A251" s="77" t="s">
        <v>461</v>
      </c>
      <c r="B251" s="78" t="s">
        <v>294</v>
      </c>
      <c r="C251" s="86"/>
      <c r="D251" s="340" t="s">
        <v>676</v>
      </c>
      <c r="E251" s="341" t="s">
        <v>593</v>
      </c>
      <c r="F251" s="19"/>
    </row>
    <row r="252" customFormat="false" ht="25.5" hidden="false" customHeight="false" outlineLevel="0" collapsed="false">
      <c r="A252" s="77" t="s">
        <v>462</v>
      </c>
      <c r="B252" s="78" t="s">
        <v>463</v>
      </c>
      <c r="C252" s="86"/>
      <c r="D252" s="340" t="s">
        <v>712</v>
      </c>
      <c r="E252" s="341" t="s">
        <v>593</v>
      </c>
      <c r="F252" s="19"/>
    </row>
    <row r="253" customFormat="false" ht="25.5" hidden="false" customHeight="false" outlineLevel="0" collapsed="false">
      <c r="A253" s="77" t="s">
        <v>464</v>
      </c>
      <c r="B253" s="78" t="s">
        <v>465</v>
      </c>
      <c r="C253" s="86"/>
      <c r="D253" s="340" t="s">
        <v>713</v>
      </c>
      <c r="E253" s="341" t="s">
        <v>593</v>
      </c>
      <c r="F253" s="19"/>
    </row>
    <row r="254" customFormat="false" ht="25.5" hidden="false" customHeight="false" outlineLevel="0" collapsed="false">
      <c r="A254" s="77" t="s">
        <v>466</v>
      </c>
      <c r="B254" s="78" t="s">
        <v>296</v>
      </c>
      <c r="C254" s="86"/>
      <c r="D254" s="340" t="s">
        <v>677</v>
      </c>
      <c r="E254" s="341" t="s">
        <v>593</v>
      </c>
      <c r="F254" s="19"/>
    </row>
    <row r="255" s="3" customFormat="true" ht="12.75" hidden="false" customHeight="false" outlineLevel="0" collapsed="false">
      <c r="A255" s="104"/>
      <c r="B255" s="105"/>
      <c r="C255" s="112" t="e">
        <f aca="false">SUM(#REF!)</f>
        <v>#REF!</v>
      </c>
      <c r="D255" s="344"/>
      <c r="E255" s="345"/>
      <c r="F255" s="1"/>
    </row>
    <row r="256" s="3" customFormat="true" ht="12.75" hidden="false" customHeight="false" outlineLevel="0" collapsed="false">
      <c r="A256" s="1"/>
      <c r="B256" s="1"/>
      <c r="C256" s="112"/>
      <c r="D256" s="112"/>
      <c r="E256" s="346" t="s">
        <v>510</v>
      </c>
      <c r="F256" s="1"/>
    </row>
    <row r="257" s="3" customFormat="true" ht="14.25" hidden="false" customHeight="false" outlineLevel="0" collapsed="false">
      <c r="A257" s="1"/>
      <c r="C257" s="112"/>
      <c r="D257" s="112" t="s">
        <v>714</v>
      </c>
      <c r="E257" s="347"/>
      <c r="F257" s="1"/>
    </row>
    <row r="258" s="3" customFormat="true" ht="12.75" hidden="false" customHeight="false" outlineLevel="0" collapsed="false">
      <c r="A258" s="1"/>
      <c r="B258" s="1"/>
      <c r="C258" s="112"/>
      <c r="D258" s="112" t="s">
        <v>715</v>
      </c>
      <c r="E258" s="347"/>
      <c r="F258" s="1"/>
    </row>
    <row r="259" s="3" customFormat="true" ht="12.75" hidden="false" customHeight="false" outlineLevel="0" collapsed="false">
      <c r="A259" s="1"/>
      <c r="B259" s="1"/>
      <c r="C259" s="112"/>
      <c r="D259" s="112"/>
      <c r="E259" s="347"/>
      <c r="F259" s="1"/>
    </row>
    <row r="261" customFormat="false" ht="12.75" hidden="false" customHeight="false" outlineLevel="0" collapsed="false">
      <c r="D261" s="118" t="s">
        <v>472</v>
      </c>
    </row>
    <row r="262" customFormat="false" ht="12.75" hidden="false" customHeight="false" outlineLevel="0" collapsed="false">
      <c r="D262" s="119" t="s">
        <v>473</v>
      </c>
    </row>
    <row r="263" customFormat="false" ht="12.75" hidden="false" customHeight="false" outlineLevel="0" collapsed="false">
      <c r="D263" s="119" t="s">
        <v>474</v>
      </c>
      <c r="E263" s="348"/>
    </row>
    <row r="264" customFormat="false" ht="12.75" hidden="false" customHeight="false" outlineLevel="0" collapsed="false">
      <c r="C264" s="116"/>
      <c r="D264" s="119" t="s">
        <v>475</v>
      </c>
      <c r="E264" s="349"/>
    </row>
    <row r="265" customFormat="false" ht="12.75" hidden="false" customHeight="false" outlineLevel="0" collapsed="false">
      <c r="C265" s="116"/>
      <c r="E265" s="350"/>
    </row>
    <row r="266" customFormat="false" ht="12.75" hidden="false" customHeight="false" outlineLevel="0" collapsed="false">
      <c r="C266" s="124"/>
      <c r="E266" s="350"/>
    </row>
    <row r="273" customFormat="false" ht="14.25" hidden="false" customHeight="false" outlineLevel="0" collapsed="false"/>
  </sheetData>
  <printOptions headings="false" gridLines="false" gridLinesSet="true" horizontalCentered="true" verticalCentered="false"/>
  <pageMargins left="0.433333333333333" right="0.196527777777778" top="0.747916666666667" bottom="0.944444444444444" header="0.511811023622047" footer="0.747916666666667"/>
  <pageSetup paperSize="9" scale="100" fitToWidth="1" fitToHeight="15" pageOrder="downThenOver" orientation="portrait" blackAndWhite="false" draft="false" cellComments="none" horizontalDpi="300" verticalDpi="300" copies="1"/>
  <headerFooter differentFirst="false" differentOddEven="false">
    <oddHeader/>
    <oddFooter>&amp;R&amp;"Verdana,Normal"&amp;10Página &amp;P de &amp;N</oddFooter>
  </headerFooter>
  <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E226"/>
  <sheetViews>
    <sheetView showFormulas="false" showGridLines="false" showRowColHeaders="true" showZeros="true" rightToLeft="false" tabSelected="true" showOutlineSymbols="true" defaultGridColor="true" view="normal" topLeftCell="A1" colorId="64" zoomScale="100" zoomScaleNormal="100" zoomScalePageLayoutView="100" workbookViewId="0">
      <pane xSplit="0" ySplit="14" topLeftCell="A15" activePane="bottomLeft" state="frozen"/>
      <selection pane="topLeft" activeCell="A1" activeCellId="0" sqref="A1"/>
      <selection pane="bottomLeft" activeCell="M18" activeCellId="0" sqref="M18"/>
    </sheetView>
  </sheetViews>
  <sheetFormatPr defaultColWidth="9.00390625" defaultRowHeight="12.75" zeroHeight="false" outlineLevelRow="0" outlineLevelCol="0"/>
  <cols>
    <col collapsed="false" customWidth="false" hidden="false" outlineLevel="0" max="1" min="1" style="1" width="9"/>
    <col collapsed="false" customWidth="true" hidden="false" outlineLevel="0" max="2" min="2" style="1" width="61.38"/>
    <col collapsed="false" customWidth="true" hidden="false" outlineLevel="0" max="3" min="3" style="1" width="11.12"/>
    <col collapsed="false" customWidth="true" hidden="false" outlineLevel="0" max="4" min="4" style="126" width="15.88"/>
    <col collapsed="false" customWidth="false" hidden="false" outlineLevel="0" max="16384" min="5" style="1" width="9"/>
  </cols>
  <sheetData>
    <row r="1" customFormat="false" ht="12.75" hidden="false" customHeight="false" outlineLevel="0" collapsed="false">
      <c r="A1" s="4"/>
      <c r="B1" s="5"/>
      <c r="C1" s="6"/>
      <c r="D1" s="128"/>
    </row>
    <row r="2" customFormat="false" ht="12.75" hidden="false" customHeight="false" outlineLevel="0" collapsed="false">
      <c r="A2" s="9"/>
      <c r="B2" s="10"/>
      <c r="C2" s="11"/>
      <c r="D2" s="130"/>
    </row>
    <row r="3" customFormat="false" ht="19.5" hidden="false" customHeight="false" outlineLevel="0" collapsed="false">
      <c r="A3" s="9"/>
      <c r="B3" s="14" t="s">
        <v>0</v>
      </c>
      <c r="D3" s="130"/>
    </row>
    <row r="4" customFormat="false" ht="12.75" hidden="false" customHeight="false" outlineLevel="0" collapsed="false">
      <c r="A4" s="9"/>
      <c r="B4" s="19" t="s">
        <v>2</v>
      </c>
      <c r="C4" s="11"/>
      <c r="D4" s="130"/>
    </row>
    <row r="5" customFormat="false" ht="12.75" hidden="false" customHeight="false" outlineLevel="0" collapsed="false">
      <c r="A5" s="9"/>
      <c r="B5" s="10" t="s">
        <v>4</v>
      </c>
      <c r="C5" s="11"/>
      <c r="D5" s="130"/>
    </row>
    <row r="6" customFormat="false" ht="12.75" hidden="false" customHeight="false" outlineLevel="0" collapsed="false">
      <c r="A6" s="9"/>
      <c r="B6" s="10" t="s">
        <v>6</v>
      </c>
      <c r="C6" s="11"/>
      <c r="D6" s="130"/>
    </row>
    <row r="7" customFormat="false" ht="12.75" hidden="false" customHeight="false" outlineLevel="0" collapsed="false">
      <c r="A7" s="9"/>
      <c r="B7" s="10" t="s">
        <v>8</v>
      </c>
      <c r="C7" s="11"/>
      <c r="D7" s="130"/>
    </row>
    <row r="8" customFormat="false" ht="12.75" hidden="false" customHeight="false" outlineLevel="0" collapsed="false">
      <c r="A8" s="9"/>
      <c r="B8" s="10"/>
      <c r="C8" s="11"/>
      <c r="D8" s="130"/>
    </row>
    <row r="9" customFormat="false" ht="23.25" hidden="false" customHeight="false" outlineLevel="0" collapsed="false">
      <c r="A9" s="9"/>
      <c r="B9" s="30" t="s">
        <v>716</v>
      </c>
      <c r="C9" s="11"/>
      <c r="D9" s="130"/>
    </row>
    <row r="10" customFormat="false" ht="25.5" hidden="false" customHeight="false" outlineLevel="0" collapsed="false">
      <c r="A10" s="9"/>
      <c r="B10" s="31" t="s">
        <v>11</v>
      </c>
      <c r="C10" s="11"/>
      <c r="D10" s="130"/>
    </row>
    <row r="11" customFormat="false" ht="25.5" hidden="false" customHeight="false" outlineLevel="0" collapsed="false">
      <c r="A11" s="9"/>
      <c r="B11" s="31" t="s">
        <v>12</v>
      </c>
      <c r="C11" s="11"/>
      <c r="D11" s="130"/>
    </row>
    <row r="12" customFormat="false" ht="12.75" hidden="false" customHeight="false" outlineLevel="0" collapsed="false">
      <c r="A12" s="9"/>
      <c r="B12" s="31"/>
      <c r="C12" s="11"/>
      <c r="D12" s="130"/>
    </row>
    <row r="13" s="39" customFormat="true" ht="12.75" hidden="false" customHeight="false" outlineLevel="0" collapsed="false">
      <c r="A13" s="32" t="s">
        <v>13</v>
      </c>
      <c r="B13" s="33" t="s">
        <v>14</v>
      </c>
      <c r="C13" s="33" t="s">
        <v>717</v>
      </c>
      <c r="D13" s="351" t="s">
        <v>718</v>
      </c>
    </row>
    <row r="14" s="51" customFormat="true" ht="12.75" hidden="false" customHeight="false" outlineLevel="0" collapsed="false">
      <c r="A14" s="40"/>
      <c r="B14" s="41"/>
      <c r="C14" s="42"/>
      <c r="D14" s="352"/>
    </row>
    <row r="15" s="357" customFormat="true" ht="38.25" hidden="false" customHeight="false" outlineLevel="0" collapsed="false">
      <c r="A15" s="353" t="s">
        <v>447</v>
      </c>
      <c r="B15" s="354" t="s">
        <v>448</v>
      </c>
      <c r="C15" s="355" t="n">
        <v>24919.62462</v>
      </c>
      <c r="D15" s="356" t="n">
        <v>0.0849057120788069</v>
      </c>
    </row>
    <row r="16" customFormat="false" ht="38.25" hidden="false" customHeight="false" outlineLevel="0" collapsed="false">
      <c r="A16" s="77" t="s">
        <v>50</v>
      </c>
      <c r="B16" s="78" t="s">
        <v>51</v>
      </c>
      <c r="C16" s="358" t="n">
        <v>14548.131741</v>
      </c>
      <c r="D16" s="359" t="n">
        <v>0.049568141724516</v>
      </c>
    </row>
    <row r="17" s="360" customFormat="true" ht="89.25" hidden="false" customHeight="false" outlineLevel="0" collapsed="false">
      <c r="A17" s="353" t="s">
        <v>240</v>
      </c>
      <c r="B17" s="354" t="s">
        <v>241</v>
      </c>
      <c r="C17" s="355" t="n">
        <v>13013.952276</v>
      </c>
      <c r="D17" s="356" t="n">
        <v>0.0443409121045335</v>
      </c>
    </row>
    <row r="18" customFormat="false" ht="89.25" hidden="false" customHeight="false" outlineLevel="0" collapsed="false">
      <c r="A18" s="77" t="s">
        <v>391</v>
      </c>
      <c r="B18" s="78" t="s">
        <v>241</v>
      </c>
      <c r="C18" s="358" t="n">
        <v>9024.8929914</v>
      </c>
      <c r="D18" s="359" t="n">
        <v>0.0307494586116222</v>
      </c>
    </row>
    <row r="19" s="360" customFormat="true" ht="25.5" hidden="false" customHeight="false" outlineLevel="0" collapsed="false">
      <c r="A19" s="353" t="s">
        <v>201</v>
      </c>
      <c r="B19" s="354" t="s">
        <v>202</v>
      </c>
      <c r="C19" s="355" t="n">
        <v>7346.3748</v>
      </c>
      <c r="D19" s="356" t="n">
        <v>0.0250304405906337</v>
      </c>
    </row>
    <row r="20" customFormat="false" ht="51" hidden="false" customHeight="false" outlineLevel="0" collapsed="false">
      <c r="A20" s="77" t="s">
        <v>86</v>
      </c>
      <c r="B20" s="78" t="s">
        <v>87</v>
      </c>
      <c r="C20" s="358" t="n">
        <v>7222.61778</v>
      </c>
      <c r="D20" s="359" t="n">
        <v>0.0246087778221096</v>
      </c>
    </row>
    <row r="21" s="360" customFormat="true" ht="25.5" hidden="false" customHeight="false" outlineLevel="0" collapsed="false">
      <c r="A21" s="353" t="s">
        <v>92</v>
      </c>
      <c r="B21" s="354" t="s">
        <v>93</v>
      </c>
      <c r="C21" s="355" t="n">
        <v>6436.624842</v>
      </c>
      <c r="D21" s="356" t="n">
        <v>0.0219307563387425</v>
      </c>
    </row>
    <row r="22" customFormat="false" ht="25.5" hidden="false" customHeight="false" outlineLevel="0" collapsed="false">
      <c r="A22" s="77" t="s">
        <v>344</v>
      </c>
      <c r="B22" s="78" t="s">
        <v>93</v>
      </c>
      <c r="C22" s="358" t="n">
        <v>6436.624842</v>
      </c>
      <c r="D22" s="359" t="n">
        <v>0.0219307563387425</v>
      </c>
    </row>
    <row r="23" s="360" customFormat="true" ht="51" hidden="false" customHeight="false" outlineLevel="0" collapsed="false">
      <c r="A23" s="353" t="s">
        <v>380</v>
      </c>
      <c r="B23" s="354" t="s">
        <v>381</v>
      </c>
      <c r="C23" s="355" t="n">
        <v>6373.116</v>
      </c>
      <c r="D23" s="356" t="n">
        <v>0.0217143701156136</v>
      </c>
    </row>
    <row r="24" customFormat="false" ht="25.5" hidden="false" customHeight="false" outlineLevel="0" collapsed="false">
      <c r="A24" s="77" t="s">
        <v>100</v>
      </c>
      <c r="B24" s="78" t="s">
        <v>101</v>
      </c>
      <c r="C24" s="358" t="n">
        <v>6251.532756</v>
      </c>
      <c r="D24" s="359" t="n">
        <v>0.0213001137989119</v>
      </c>
    </row>
    <row r="25" s="360" customFormat="true" ht="25.5" hidden="false" customHeight="false" outlineLevel="0" collapsed="false">
      <c r="A25" s="353" t="s">
        <v>160</v>
      </c>
      <c r="B25" s="354" t="s">
        <v>161</v>
      </c>
      <c r="C25" s="355" t="n">
        <v>5720.143332</v>
      </c>
      <c r="D25" s="356" t="n">
        <v>0.019489572985241</v>
      </c>
    </row>
    <row r="26" customFormat="false" ht="12.75" hidden="false" customHeight="false" outlineLevel="0" collapsed="false">
      <c r="A26" s="77" t="s">
        <v>72</v>
      </c>
      <c r="B26" s="78" t="s">
        <v>73</v>
      </c>
      <c r="C26" s="358" t="n">
        <v>5526.33144</v>
      </c>
      <c r="D26" s="359" t="n">
        <v>0.0188292204738957</v>
      </c>
    </row>
    <row r="27" s="360" customFormat="true" ht="12.75" hidden="false" customHeight="false" outlineLevel="0" collapsed="false">
      <c r="A27" s="353" t="s">
        <v>34</v>
      </c>
      <c r="B27" s="354" t="s">
        <v>35</v>
      </c>
      <c r="C27" s="355" t="n">
        <v>5446.136397</v>
      </c>
      <c r="D27" s="356" t="n">
        <v>0.0185559813166075</v>
      </c>
    </row>
    <row r="28" customFormat="false" ht="12.75" hidden="false" customHeight="false" outlineLevel="0" collapsed="false">
      <c r="A28" s="77" t="s">
        <v>305</v>
      </c>
      <c r="B28" s="78" t="s">
        <v>35</v>
      </c>
      <c r="C28" s="358" t="n">
        <v>5446.136397</v>
      </c>
      <c r="D28" s="359" t="n">
        <v>0.0185559813166075</v>
      </c>
    </row>
    <row r="29" s="360" customFormat="true" ht="12.75" hidden="false" customHeight="false" outlineLevel="0" collapsed="false">
      <c r="A29" s="353" t="s">
        <v>178</v>
      </c>
      <c r="B29" s="354" t="s">
        <v>179</v>
      </c>
      <c r="C29" s="355" t="n">
        <v>4782.3072</v>
      </c>
      <c r="D29" s="356" t="n">
        <v>0.0162941940092356</v>
      </c>
    </row>
    <row r="30" customFormat="false" ht="12.75" hidden="false" customHeight="false" outlineLevel="0" collapsed="false">
      <c r="A30" s="77" t="s">
        <v>31</v>
      </c>
      <c r="B30" s="78" t="s">
        <v>32</v>
      </c>
      <c r="C30" s="358" t="n">
        <v>4684.24026</v>
      </c>
      <c r="D30" s="359" t="n">
        <v>0.015960062034976</v>
      </c>
    </row>
    <row r="31" s="360" customFormat="true" ht="12.75" hidden="false" customHeight="false" outlineLevel="0" collapsed="false">
      <c r="A31" s="353" t="s">
        <v>114</v>
      </c>
      <c r="B31" s="354" t="s">
        <v>115</v>
      </c>
      <c r="C31" s="355" t="n">
        <v>4292.09304576</v>
      </c>
      <c r="D31" s="356" t="n">
        <v>0.0146239448593567</v>
      </c>
    </row>
    <row r="32" customFormat="false" ht="12.75" hidden="false" customHeight="false" outlineLevel="0" collapsed="false">
      <c r="A32" s="77" t="s">
        <v>378</v>
      </c>
      <c r="B32" s="78" t="s">
        <v>115</v>
      </c>
      <c r="C32" s="358" t="n">
        <v>4292.09304576</v>
      </c>
      <c r="D32" s="359" t="n">
        <v>0.0146239448593567</v>
      </c>
    </row>
    <row r="33" s="360" customFormat="true" ht="12.75" hidden="false" customHeight="false" outlineLevel="0" collapsed="false">
      <c r="A33" s="353" t="s">
        <v>413</v>
      </c>
      <c r="B33" s="354" t="s">
        <v>115</v>
      </c>
      <c r="C33" s="355" t="n">
        <v>4292.09304576</v>
      </c>
      <c r="D33" s="356" t="n">
        <v>0.0146239448593567</v>
      </c>
    </row>
    <row r="34" customFormat="false" ht="12.75" hidden="false" customHeight="false" outlineLevel="0" collapsed="false">
      <c r="A34" s="77" t="s">
        <v>190</v>
      </c>
      <c r="B34" s="78" t="s">
        <v>115</v>
      </c>
      <c r="C34" s="358" t="n">
        <v>4149.58214385</v>
      </c>
      <c r="D34" s="359" t="n">
        <v>0.0141383841901984</v>
      </c>
    </row>
    <row r="35" s="360" customFormat="true" ht="25.5" hidden="false" customHeight="false" outlineLevel="0" collapsed="false">
      <c r="A35" s="353" t="s">
        <v>193</v>
      </c>
      <c r="B35" s="354" t="s">
        <v>194</v>
      </c>
      <c r="C35" s="355" t="n">
        <v>4095.122262</v>
      </c>
      <c r="D35" s="356" t="n">
        <v>0.0139528294268858</v>
      </c>
    </row>
    <row r="36" customFormat="false" ht="25.5" hidden="false" customHeight="false" outlineLevel="0" collapsed="false">
      <c r="A36" s="77" t="s">
        <v>322</v>
      </c>
      <c r="B36" s="78" t="s">
        <v>323</v>
      </c>
      <c r="C36" s="358" t="n">
        <v>4001.724</v>
      </c>
      <c r="D36" s="359" t="n">
        <v>0.0136346044911992</v>
      </c>
    </row>
    <row r="37" s="360" customFormat="true" ht="38.25" hidden="false" customHeight="false" outlineLevel="0" collapsed="false">
      <c r="A37" s="353" t="s">
        <v>281</v>
      </c>
      <c r="B37" s="354" t="s">
        <v>282</v>
      </c>
      <c r="C37" s="355" t="n">
        <v>3974.5962636</v>
      </c>
      <c r="D37" s="356" t="n">
        <v>0.013542175339025</v>
      </c>
    </row>
    <row r="38" customFormat="false" ht="25.5" hidden="false" customHeight="false" outlineLevel="0" collapsed="false">
      <c r="A38" s="77" t="s">
        <v>102</v>
      </c>
      <c r="B38" s="78" t="s">
        <v>103</v>
      </c>
      <c r="C38" s="358" t="n">
        <v>3755.494464</v>
      </c>
      <c r="D38" s="359" t="n">
        <v>0.0127956554938642</v>
      </c>
    </row>
    <row r="39" s="360" customFormat="true" ht="51" hidden="false" customHeight="false" outlineLevel="0" collapsed="false">
      <c r="A39" s="353" t="s">
        <v>410</v>
      </c>
      <c r="B39" s="354" t="s">
        <v>411</v>
      </c>
      <c r="C39" s="355" t="n">
        <v>3686.378268</v>
      </c>
      <c r="D39" s="356" t="n">
        <v>0.0125601639916026</v>
      </c>
    </row>
    <row r="40" customFormat="false" ht="51" hidden="false" customHeight="false" outlineLevel="0" collapsed="false">
      <c r="A40" s="77" t="s">
        <v>373</v>
      </c>
      <c r="B40" s="78" t="s">
        <v>87</v>
      </c>
      <c r="C40" s="358" t="n">
        <v>3611.30889</v>
      </c>
      <c r="D40" s="359" t="n">
        <v>0.0123043889110548</v>
      </c>
    </row>
    <row r="41" s="360" customFormat="true" ht="38.25" hidden="false" customHeight="false" outlineLevel="0" collapsed="false">
      <c r="A41" s="353" t="s">
        <v>357</v>
      </c>
      <c r="B41" s="354" t="s">
        <v>358</v>
      </c>
      <c r="C41" s="355" t="n">
        <v>3296.13471339</v>
      </c>
      <c r="D41" s="356" t="n">
        <v>0.0112305329320026</v>
      </c>
    </row>
    <row r="42" customFormat="false" ht="12.75" hidden="false" customHeight="false" outlineLevel="0" collapsed="false">
      <c r="A42" s="77" t="s">
        <v>289</v>
      </c>
      <c r="B42" s="78" t="s">
        <v>290</v>
      </c>
      <c r="C42" s="358" t="n">
        <v>3223.611</v>
      </c>
      <c r="D42" s="359" t="n">
        <v>0.0109834313956883</v>
      </c>
    </row>
    <row r="43" s="360" customFormat="true" ht="38.25" hidden="false" customHeight="false" outlineLevel="0" collapsed="false">
      <c r="A43" s="353" t="s">
        <v>88</v>
      </c>
      <c r="B43" s="354" t="s">
        <v>89</v>
      </c>
      <c r="C43" s="355" t="n">
        <v>3065.085915</v>
      </c>
      <c r="D43" s="356" t="n">
        <v>0.0104433074801187</v>
      </c>
    </row>
    <row r="44" customFormat="false" ht="51" hidden="false" customHeight="false" outlineLevel="0" collapsed="false">
      <c r="A44" s="77" t="s">
        <v>449</v>
      </c>
      <c r="B44" s="78" t="s">
        <v>450</v>
      </c>
      <c r="C44" s="358" t="n">
        <v>3060.898926</v>
      </c>
      <c r="D44" s="359" t="n">
        <v>0.0104290416439381</v>
      </c>
    </row>
    <row r="45" s="360" customFormat="true" ht="12.75" hidden="false" customHeight="false" outlineLevel="0" collapsed="false">
      <c r="A45" s="353" t="s">
        <v>304</v>
      </c>
      <c r="B45" s="354" t="s">
        <v>32</v>
      </c>
      <c r="C45" s="355" t="n">
        <v>2944.379592</v>
      </c>
      <c r="D45" s="356" t="n">
        <v>0.0100320389934135</v>
      </c>
    </row>
    <row r="46" customFormat="false" ht="25.5" hidden="false" customHeight="false" outlineLevel="0" collapsed="false">
      <c r="A46" s="77" t="s">
        <v>54</v>
      </c>
      <c r="B46" s="78" t="s">
        <v>55</v>
      </c>
      <c r="C46" s="358" t="n">
        <v>2900.09112918</v>
      </c>
      <c r="D46" s="359" t="n">
        <v>0.00988114011231277</v>
      </c>
    </row>
    <row r="47" s="360" customFormat="true" ht="51" hidden="false" customHeight="false" outlineLevel="0" collapsed="false">
      <c r="A47" s="353" t="s">
        <v>156</v>
      </c>
      <c r="B47" s="354" t="s">
        <v>157</v>
      </c>
      <c r="C47" s="355" t="n">
        <v>2739.476502</v>
      </c>
      <c r="D47" s="356" t="n">
        <v>0.00933389674492894</v>
      </c>
    </row>
    <row r="48" customFormat="false" ht="25.5" hidden="false" customHeight="false" outlineLevel="0" collapsed="false">
      <c r="A48" s="77" t="s">
        <v>347</v>
      </c>
      <c r="B48" s="78" t="s">
        <v>348</v>
      </c>
      <c r="C48" s="358" t="n">
        <v>2598.872718</v>
      </c>
      <c r="D48" s="359" t="n">
        <v>0.00885483397478137</v>
      </c>
    </row>
    <row r="49" s="360" customFormat="true" ht="63.75" hidden="false" customHeight="false" outlineLevel="0" collapsed="false">
      <c r="A49" s="353" t="s">
        <v>404</v>
      </c>
      <c r="B49" s="354" t="s">
        <v>405</v>
      </c>
      <c r="C49" s="355" t="n">
        <v>2558.13912</v>
      </c>
      <c r="D49" s="356" t="n">
        <v>0.008716047167337</v>
      </c>
    </row>
    <row r="50" customFormat="false" ht="51" hidden="false" customHeight="false" outlineLevel="0" collapsed="false">
      <c r="A50" s="77" t="s">
        <v>185</v>
      </c>
      <c r="B50" s="78" t="s">
        <v>186</v>
      </c>
      <c r="C50" s="358" t="n">
        <v>2474.806923</v>
      </c>
      <c r="D50" s="359" t="n">
        <v>0.00843211915344156</v>
      </c>
    </row>
    <row r="51" s="360" customFormat="true" ht="25.5" hidden="false" customHeight="false" outlineLevel="0" collapsed="false">
      <c r="A51" s="353" t="s">
        <v>104</v>
      </c>
      <c r="B51" s="354" t="s">
        <v>105</v>
      </c>
      <c r="C51" s="355" t="n">
        <v>2442.484356</v>
      </c>
      <c r="D51" s="356" t="n">
        <v>0.00832199026469629</v>
      </c>
    </row>
    <row r="52" customFormat="false" ht="25.5" hidden="false" customHeight="false" outlineLevel="0" collapsed="false">
      <c r="A52" s="77" t="s">
        <v>427</v>
      </c>
      <c r="B52" s="78" t="s">
        <v>428</v>
      </c>
      <c r="C52" s="358" t="n">
        <v>2225.588445</v>
      </c>
      <c r="D52" s="359" t="n">
        <v>0.00758298628485077</v>
      </c>
    </row>
    <row r="53" s="360" customFormat="true" ht="38.25" hidden="false" customHeight="false" outlineLevel="0" collapsed="false">
      <c r="A53" s="353" t="s">
        <v>231</v>
      </c>
      <c r="B53" s="354" t="s">
        <v>232</v>
      </c>
      <c r="C53" s="355" t="n">
        <v>2101.003908</v>
      </c>
      <c r="D53" s="356" t="n">
        <v>0.00715850401478062</v>
      </c>
    </row>
    <row r="54" customFormat="false" ht="38.25" hidden="false" customHeight="false" outlineLevel="0" collapsed="false">
      <c r="A54" s="77" t="s">
        <v>408</v>
      </c>
      <c r="B54" s="78" t="s">
        <v>232</v>
      </c>
      <c r="C54" s="358" t="n">
        <v>2101.003908</v>
      </c>
      <c r="D54" s="359" t="n">
        <v>0.00715850401478062</v>
      </c>
    </row>
    <row r="55" s="360" customFormat="true" ht="25.5" hidden="false" customHeight="false" outlineLevel="0" collapsed="false">
      <c r="A55" s="353" t="s">
        <v>98</v>
      </c>
      <c r="B55" s="354" t="s">
        <v>99</v>
      </c>
      <c r="C55" s="355" t="n">
        <v>2092.50642</v>
      </c>
      <c r="D55" s="356" t="n">
        <v>0.00712955152129314</v>
      </c>
    </row>
    <row r="56" customFormat="false" ht="25.5" hidden="false" customHeight="false" outlineLevel="0" collapsed="false">
      <c r="A56" s="77" t="s">
        <v>94</v>
      </c>
      <c r="B56" s="78" t="s">
        <v>95</v>
      </c>
      <c r="C56" s="358" t="n">
        <v>2035.049568</v>
      </c>
      <c r="D56" s="359" t="n">
        <v>0.0069337855333516</v>
      </c>
    </row>
    <row r="57" s="360" customFormat="true" ht="12.75" hidden="false" customHeight="false" outlineLevel="0" collapsed="false">
      <c r="A57" s="353" t="s">
        <v>320</v>
      </c>
      <c r="B57" s="354" t="s">
        <v>321</v>
      </c>
      <c r="C57" s="355" t="n">
        <v>1677.9376944</v>
      </c>
      <c r="D57" s="356" t="n">
        <v>0.005717040161695</v>
      </c>
    </row>
    <row r="58" customFormat="false" ht="25.5" hidden="false" customHeight="false" outlineLevel="0" collapsed="false">
      <c r="A58" s="77" t="s">
        <v>96</v>
      </c>
      <c r="B58" s="78" t="s">
        <v>97</v>
      </c>
      <c r="C58" s="358" t="n">
        <v>1661.493573</v>
      </c>
      <c r="D58" s="359" t="n">
        <v>0.0056610120369432</v>
      </c>
    </row>
    <row r="59" s="360" customFormat="true" ht="25.5" hidden="false" customHeight="false" outlineLevel="0" collapsed="false">
      <c r="A59" s="353" t="s">
        <v>338</v>
      </c>
      <c r="B59" s="354" t="s">
        <v>339</v>
      </c>
      <c r="C59" s="355" t="n">
        <v>1584.2516541</v>
      </c>
      <c r="D59" s="356" t="n">
        <v>0.00539783471278421</v>
      </c>
    </row>
    <row r="60" customFormat="false" ht="25.5" hidden="false" customHeight="false" outlineLevel="0" collapsed="false">
      <c r="A60" s="77" t="s">
        <v>353</v>
      </c>
      <c r="B60" s="78" t="s">
        <v>354</v>
      </c>
      <c r="C60" s="358" t="n">
        <v>1550.2962849</v>
      </c>
      <c r="D60" s="359" t="n">
        <v>0.00528214256874963</v>
      </c>
    </row>
    <row r="61" s="360" customFormat="true" ht="25.5" hidden="false" customHeight="false" outlineLevel="0" collapsed="false">
      <c r="A61" s="353" t="s">
        <v>225</v>
      </c>
      <c r="B61" s="354" t="s">
        <v>226</v>
      </c>
      <c r="C61" s="355" t="n">
        <v>1541.15778</v>
      </c>
      <c r="D61" s="356" t="n">
        <v>0.0052510060136168</v>
      </c>
    </row>
    <row r="62" customFormat="false" ht="12.75" hidden="false" customHeight="false" outlineLevel="0" collapsed="false">
      <c r="A62" s="77" t="s">
        <v>207</v>
      </c>
      <c r="B62" s="78" t="s">
        <v>153</v>
      </c>
      <c r="C62" s="358" t="n">
        <v>1458.4913019</v>
      </c>
      <c r="D62" s="359" t="n">
        <v>0.00496934622559196</v>
      </c>
    </row>
    <row r="63" s="360" customFormat="true" ht="12.75" hidden="false" customHeight="false" outlineLevel="0" collapsed="false">
      <c r="A63" s="353" t="s">
        <v>419</v>
      </c>
      <c r="B63" s="354" t="s">
        <v>153</v>
      </c>
      <c r="C63" s="355" t="n">
        <v>1458.4913019</v>
      </c>
      <c r="D63" s="356" t="n">
        <v>0.00496934622559196</v>
      </c>
    </row>
    <row r="64" customFormat="false" ht="25.5" hidden="false" customHeight="false" outlineLevel="0" collapsed="false">
      <c r="A64" s="77" t="s">
        <v>47</v>
      </c>
      <c r="B64" s="78" t="s">
        <v>48</v>
      </c>
      <c r="C64" s="358" t="n">
        <v>1404.617475</v>
      </c>
      <c r="D64" s="359" t="n">
        <v>0.00478578825852356</v>
      </c>
    </row>
    <row r="65" s="360" customFormat="true" ht="25.5" hidden="false" customHeight="false" outlineLevel="0" collapsed="false">
      <c r="A65" s="353" t="s">
        <v>82</v>
      </c>
      <c r="B65" s="354" t="s">
        <v>83</v>
      </c>
      <c r="C65" s="355" t="n">
        <v>1394.254986</v>
      </c>
      <c r="D65" s="356" t="n">
        <v>0.00475048136602938</v>
      </c>
    </row>
    <row r="66" customFormat="false" ht="38.25" hidden="false" customHeight="false" outlineLevel="0" collapsed="false">
      <c r="A66" s="77" t="s">
        <v>345</v>
      </c>
      <c r="B66" s="78" t="s">
        <v>346</v>
      </c>
      <c r="C66" s="358" t="n">
        <v>1350.347181</v>
      </c>
      <c r="D66" s="359" t="n">
        <v>0.00460087945563983</v>
      </c>
    </row>
    <row r="67" s="360" customFormat="true" ht="25.5" hidden="false" customHeight="false" outlineLevel="0" collapsed="false">
      <c r="A67" s="353" t="s">
        <v>66</v>
      </c>
      <c r="B67" s="354" t="s">
        <v>67</v>
      </c>
      <c r="C67" s="355" t="n">
        <v>1280.55168</v>
      </c>
      <c r="D67" s="356" t="n">
        <v>0.00436307343718376</v>
      </c>
    </row>
    <row r="68" customFormat="false" ht="12.75" hidden="false" customHeight="false" outlineLevel="0" collapsed="false">
      <c r="A68" s="77" t="s">
        <v>237</v>
      </c>
      <c r="B68" s="78" t="s">
        <v>73</v>
      </c>
      <c r="C68" s="358" t="n">
        <v>1271.0562312</v>
      </c>
      <c r="D68" s="359" t="n">
        <v>0.004330720708996</v>
      </c>
    </row>
    <row r="69" s="360" customFormat="true" ht="38.25" hidden="false" customHeight="false" outlineLevel="0" collapsed="false">
      <c r="A69" s="353" t="s">
        <v>443</v>
      </c>
      <c r="B69" s="354" t="s">
        <v>444</v>
      </c>
      <c r="C69" s="355" t="n">
        <v>1264.915314</v>
      </c>
      <c r="D69" s="356" t="n">
        <v>0.00430979748259778</v>
      </c>
    </row>
    <row r="70" customFormat="false" ht="12.75" hidden="false" customHeight="false" outlineLevel="0" collapsed="false">
      <c r="A70" s="77" t="s">
        <v>152</v>
      </c>
      <c r="B70" s="78" t="s">
        <v>153</v>
      </c>
      <c r="C70" s="358" t="n">
        <v>1228.2032016</v>
      </c>
      <c r="D70" s="359" t="n">
        <v>0.00418471261102481</v>
      </c>
    </row>
    <row r="71" s="360" customFormat="true" ht="12.75" hidden="false" customHeight="false" outlineLevel="0" collapsed="false">
      <c r="A71" s="353" t="s">
        <v>379</v>
      </c>
      <c r="B71" s="354" t="s">
        <v>153</v>
      </c>
      <c r="C71" s="355" t="n">
        <v>1228.2032016</v>
      </c>
      <c r="D71" s="356" t="n">
        <v>0.00418471261102481</v>
      </c>
    </row>
    <row r="72" customFormat="false" ht="25.5" hidden="false" customHeight="false" outlineLevel="0" collapsed="false">
      <c r="A72" s="77" t="s">
        <v>337</v>
      </c>
      <c r="B72" s="78" t="s">
        <v>331</v>
      </c>
      <c r="C72" s="358" t="n">
        <v>1216.62722685</v>
      </c>
      <c r="D72" s="359" t="n">
        <v>0.00414527115096501</v>
      </c>
    </row>
    <row r="73" s="360" customFormat="true" ht="51" hidden="false" customHeight="false" outlineLevel="0" collapsed="false">
      <c r="A73" s="353" t="s">
        <v>126</v>
      </c>
      <c r="B73" s="354" t="s">
        <v>127</v>
      </c>
      <c r="C73" s="355" t="n">
        <v>1197.367695</v>
      </c>
      <c r="D73" s="356" t="n">
        <v>0.00407965040863985</v>
      </c>
    </row>
    <row r="74" customFormat="false" ht="51" hidden="false" customHeight="false" outlineLevel="0" collapsed="false">
      <c r="A74" s="77" t="s">
        <v>399</v>
      </c>
      <c r="B74" s="78" t="s">
        <v>127</v>
      </c>
      <c r="C74" s="358" t="n">
        <v>1197.367695</v>
      </c>
      <c r="D74" s="359" t="n">
        <v>0.00407965040863985</v>
      </c>
    </row>
    <row r="75" s="360" customFormat="true" ht="25.5" hidden="false" customHeight="false" outlineLevel="0" collapsed="false">
      <c r="A75" s="353" t="s">
        <v>456</v>
      </c>
      <c r="B75" s="354" t="s">
        <v>457</v>
      </c>
      <c r="C75" s="355" t="n">
        <v>1197.18243</v>
      </c>
      <c r="D75" s="356" t="n">
        <v>0.00407901917695044</v>
      </c>
    </row>
    <row r="76" customFormat="false" ht="25.5" hidden="false" customHeight="false" outlineLevel="0" collapsed="false">
      <c r="A76" s="77" t="s">
        <v>210</v>
      </c>
      <c r="B76" s="78" t="s">
        <v>211</v>
      </c>
      <c r="C76" s="358" t="n">
        <v>1135.625046</v>
      </c>
      <c r="D76" s="359" t="n">
        <v>0.00386928192761669</v>
      </c>
    </row>
    <row r="77" s="360" customFormat="true" ht="12.75" hidden="false" customHeight="false" outlineLevel="0" collapsed="false">
      <c r="A77" s="353" t="s">
        <v>291</v>
      </c>
      <c r="B77" s="354" t="s">
        <v>292</v>
      </c>
      <c r="C77" s="355" t="n">
        <v>1111.59</v>
      </c>
      <c r="D77" s="356" t="n">
        <v>0.00378739013644424</v>
      </c>
    </row>
    <row r="78" customFormat="false" ht="12.75" hidden="false" customHeight="false" outlineLevel="0" collapsed="false">
      <c r="A78" s="77" t="s">
        <v>460</v>
      </c>
      <c r="B78" s="78" t="s">
        <v>290</v>
      </c>
      <c r="C78" s="358" t="n">
        <v>1111.59</v>
      </c>
      <c r="D78" s="359" t="n">
        <v>0.00378739013644424</v>
      </c>
    </row>
    <row r="79" s="360" customFormat="true" ht="25.5" hidden="false" customHeight="false" outlineLevel="0" collapsed="false">
      <c r="A79" s="353" t="s">
        <v>64</v>
      </c>
      <c r="B79" s="354" t="s">
        <v>65</v>
      </c>
      <c r="C79" s="355" t="n">
        <v>1078.98336</v>
      </c>
      <c r="D79" s="356" t="n">
        <v>0.00367629335910854</v>
      </c>
    </row>
    <row r="80" customFormat="false" ht="38.25" hidden="false" customHeight="false" outlineLevel="0" collapsed="false">
      <c r="A80" s="77" t="s">
        <v>367</v>
      </c>
      <c r="B80" s="78" t="s">
        <v>368</v>
      </c>
      <c r="C80" s="358" t="n">
        <v>1062.2378742</v>
      </c>
      <c r="D80" s="359" t="n">
        <v>0.00361923843080864</v>
      </c>
    </row>
    <row r="81" s="360" customFormat="true" ht="38.25" hidden="false" customHeight="false" outlineLevel="0" collapsed="false">
      <c r="A81" s="353" t="s">
        <v>122</v>
      </c>
      <c r="B81" s="354" t="s">
        <v>123</v>
      </c>
      <c r="C81" s="355" t="n">
        <v>1012.41147</v>
      </c>
      <c r="D81" s="356" t="n">
        <v>0.00344947077204816</v>
      </c>
    </row>
    <row r="82" customFormat="false" ht="38.25" hidden="false" customHeight="false" outlineLevel="0" collapsed="false">
      <c r="A82" s="77" t="s">
        <v>396</v>
      </c>
      <c r="B82" s="78" t="s">
        <v>397</v>
      </c>
      <c r="C82" s="358" t="n">
        <v>1012.41147</v>
      </c>
      <c r="D82" s="359" t="n">
        <v>0.00344947077204816</v>
      </c>
    </row>
    <row r="83" s="360" customFormat="true" ht="12.75" hidden="false" customHeight="false" outlineLevel="0" collapsed="false">
      <c r="A83" s="353" t="s">
        <v>233</v>
      </c>
      <c r="B83" s="354" t="s">
        <v>234</v>
      </c>
      <c r="C83" s="355" t="n">
        <v>989.500365</v>
      </c>
      <c r="D83" s="356" t="n">
        <v>0.00337140845312478</v>
      </c>
    </row>
    <row r="84" customFormat="false" ht="25.5" hidden="false" customHeight="false" outlineLevel="0" collapsed="false">
      <c r="A84" s="77" t="s">
        <v>261</v>
      </c>
      <c r="B84" s="78" t="s">
        <v>262</v>
      </c>
      <c r="C84" s="358" t="n">
        <v>942.072525</v>
      </c>
      <c r="D84" s="359" t="n">
        <v>0.00320981314063649</v>
      </c>
    </row>
    <row r="85" s="360" customFormat="true" ht="38.25" hidden="false" customHeight="false" outlineLevel="0" collapsed="false">
      <c r="A85" s="353" t="s">
        <v>363</v>
      </c>
      <c r="B85" s="354" t="s">
        <v>364</v>
      </c>
      <c r="C85" s="355" t="n">
        <v>920.248308</v>
      </c>
      <c r="D85" s="356" t="n">
        <v>0.0031354540476243</v>
      </c>
    </row>
    <row r="86" customFormat="false" ht="38.25" hidden="false" customHeight="false" outlineLevel="0" collapsed="false">
      <c r="A86" s="77" t="s">
        <v>58</v>
      </c>
      <c r="B86" s="78" t="s">
        <v>59</v>
      </c>
      <c r="C86" s="358" t="n">
        <v>918.29685</v>
      </c>
      <c r="D86" s="359" t="n">
        <v>0.00312880507382921</v>
      </c>
    </row>
    <row r="87" s="360" customFormat="true" ht="12.75" hidden="false" customHeight="false" outlineLevel="0" collapsed="false">
      <c r="A87" s="353" t="s">
        <v>269</v>
      </c>
      <c r="B87" s="354" t="s">
        <v>270</v>
      </c>
      <c r="C87" s="355" t="n">
        <v>874.4508</v>
      </c>
      <c r="D87" s="356" t="n">
        <v>0.0029794135740028</v>
      </c>
    </row>
    <row r="88" customFormat="false" ht="12.75" hidden="false" customHeight="false" outlineLevel="0" collapsed="false">
      <c r="A88" s="77" t="s">
        <v>446</v>
      </c>
      <c r="B88" s="78" t="s">
        <v>270</v>
      </c>
      <c r="C88" s="358" t="n">
        <v>874.4508</v>
      </c>
      <c r="D88" s="359" t="n">
        <v>0.0029794135740028</v>
      </c>
    </row>
    <row r="89" s="360" customFormat="true" ht="25.5" hidden="false" customHeight="false" outlineLevel="0" collapsed="false">
      <c r="A89" s="353" t="s">
        <v>195</v>
      </c>
      <c r="B89" s="354" t="s">
        <v>196</v>
      </c>
      <c r="C89" s="355" t="n">
        <v>874.33519464</v>
      </c>
      <c r="D89" s="356" t="n">
        <v>0.00297901968542861</v>
      </c>
    </row>
    <row r="90" customFormat="false" ht="25.5" hidden="false" customHeight="false" outlineLevel="0" collapsed="false">
      <c r="A90" s="77" t="s">
        <v>335</v>
      </c>
      <c r="B90" s="78" t="s">
        <v>336</v>
      </c>
      <c r="C90" s="358" t="n">
        <v>845.5939236</v>
      </c>
      <c r="D90" s="359" t="n">
        <v>0.00288109292606071</v>
      </c>
    </row>
    <row r="91" s="360" customFormat="true" ht="38.25" hidden="false" customHeight="false" outlineLevel="0" collapsed="false">
      <c r="A91" s="353" t="s">
        <v>383</v>
      </c>
      <c r="B91" s="354" t="s">
        <v>384</v>
      </c>
      <c r="C91" s="355" t="n">
        <v>826.77594</v>
      </c>
      <c r="D91" s="356" t="n">
        <v>0.00281697661926197</v>
      </c>
    </row>
    <row r="92" customFormat="false" ht="25.5" hidden="false" customHeight="false" outlineLevel="0" collapsed="false">
      <c r="A92" s="77" t="s">
        <v>106</v>
      </c>
      <c r="B92" s="78" t="s">
        <v>107</v>
      </c>
      <c r="C92" s="358" t="n">
        <v>783.967374</v>
      </c>
      <c r="D92" s="359" t="n">
        <v>0.00267112001689624</v>
      </c>
    </row>
    <row r="93" s="360" customFormat="true" ht="25.5" hidden="false" customHeight="false" outlineLevel="0" collapsed="false">
      <c r="A93" s="353" t="s">
        <v>70</v>
      </c>
      <c r="B93" s="354" t="s">
        <v>71</v>
      </c>
      <c r="C93" s="355" t="n">
        <v>768.331008</v>
      </c>
      <c r="D93" s="356" t="n">
        <v>0.00261784406231026</v>
      </c>
    </row>
    <row r="94" customFormat="false" ht="38.25" hidden="false" customHeight="false" outlineLevel="0" collapsed="false">
      <c r="A94" s="77" t="s">
        <v>402</v>
      </c>
      <c r="B94" s="78" t="s">
        <v>403</v>
      </c>
      <c r="C94" s="358" t="n">
        <v>733.6494</v>
      </c>
      <c r="D94" s="359" t="n">
        <v>0.0024996774900532</v>
      </c>
    </row>
    <row r="95" s="360" customFormat="true" ht="25.5" hidden="false" customHeight="false" outlineLevel="0" collapsed="false">
      <c r="A95" s="353" t="s">
        <v>149</v>
      </c>
      <c r="B95" s="354" t="s">
        <v>150</v>
      </c>
      <c r="C95" s="355" t="n">
        <v>713.44378155</v>
      </c>
      <c r="D95" s="356" t="n">
        <v>0.0024308332579008</v>
      </c>
    </row>
    <row r="96" customFormat="false" ht="12.75" hidden="false" customHeight="false" outlineLevel="0" collapsed="false">
      <c r="A96" s="77" t="s">
        <v>238</v>
      </c>
      <c r="B96" s="78" t="s">
        <v>239</v>
      </c>
      <c r="C96" s="358" t="n">
        <v>712.455084</v>
      </c>
      <c r="D96" s="359" t="n">
        <v>0.00242746458478499</v>
      </c>
    </row>
    <row r="97" s="360" customFormat="true" ht="38.25" hidden="false" customHeight="false" outlineLevel="0" collapsed="false">
      <c r="A97" s="353" t="s">
        <v>140</v>
      </c>
      <c r="B97" s="354" t="s">
        <v>141</v>
      </c>
      <c r="C97" s="355" t="n">
        <v>676.4914422</v>
      </c>
      <c r="D97" s="356" t="n">
        <v>0.00230492988923723</v>
      </c>
    </row>
    <row r="98" customFormat="false" ht="25.5" hidden="false" customHeight="false" outlineLevel="0" collapsed="false">
      <c r="A98" s="77" t="s">
        <v>412</v>
      </c>
      <c r="B98" s="78" t="s">
        <v>375</v>
      </c>
      <c r="C98" s="358" t="n">
        <v>661.420752</v>
      </c>
      <c r="D98" s="359" t="n">
        <v>0.00225358129540957</v>
      </c>
    </row>
    <row r="99" s="360" customFormat="true" ht="38.25" hidden="false" customHeight="false" outlineLevel="0" collapsed="false">
      <c r="A99" s="353" t="s">
        <v>60</v>
      </c>
      <c r="B99" s="354" t="s">
        <v>61</v>
      </c>
      <c r="C99" s="355" t="n">
        <v>657.32022</v>
      </c>
      <c r="D99" s="356" t="n">
        <v>0.00223961003401736</v>
      </c>
    </row>
    <row r="100" customFormat="false" ht="38.25" hidden="false" customHeight="false" outlineLevel="0" collapsed="false">
      <c r="A100" s="77" t="s">
        <v>199</v>
      </c>
      <c r="B100" s="78" t="s">
        <v>200</v>
      </c>
      <c r="C100" s="358" t="n">
        <v>657.32022</v>
      </c>
      <c r="D100" s="359" t="n">
        <v>0.00223961003401736</v>
      </c>
    </row>
    <row r="101" s="360" customFormat="true" ht="38.25" hidden="false" customHeight="false" outlineLevel="0" collapsed="false">
      <c r="A101" s="353" t="s">
        <v>254</v>
      </c>
      <c r="B101" s="354" t="s">
        <v>175</v>
      </c>
      <c r="C101" s="355" t="n">
        <v>636.372924</v>
      </c>
      <c r="D101" s="356" t="n">
        <v>0.0021682387710017</v>
      </c>
    </row>
    <row r="102" customFormat="false" ht="12.75" hidden="false" customHeight="false" outlineLevel="0" collapsed="false">
      <c r="A102" s="77" t="s">
        <v>293</v>
      </c>
      <c r="B102" s="78" t="s">
        <v>294</v>
      </c>
      <c r="C102" s="358" t="n">
        <v>617.55</v>
      </c>
      <c r="D102" s="359" t="n">
        <v>0.00210410563135791</v>
      </c>
    </row>
    <row r="103" s="360" customFormat="true" ht="12.75" hidden="false" customHeight="false" outlineLevel="0" collapsed="false">
      <c r="A103" s="353" t="s">
        <v>295</v>
      </c>
      <c r="B103" s="354" t="s">
        <v>296</v>
      </c>
      <c r="C103" s="355" t="n">
        <v>617.55</v>
      </c>
      <c r="D103" s="356" t="n">
        <v>0.00210410563135791</v>
      </c>
    </row>
    <row r="104" customFormat="false" ht="12.75" hidden="false" customHeight="false" outlineLevel="0" collapsed="false">
      <c r="A104" s="77" t="s">
        <v>466</v>
      </c>
      <c r="B104" s="78" t="s">
        <v>296</v>
      </c>
      <c r="C104" s="358" t="n">
        <v>617.55</v>
      </c>
      <c r="D104" s="359" t="n">
        <v>0.00210410563135791</v>
      </c>
    </row>
    <row r="105" s="360" customFormat="true" ht="38.25" hidden="false" customHeight="false" outlineLevel="0" collapsed="false">
      <c r="A105" s="353" t="s">
        <v>128</v>
      </c>
      <c r="B105" s="354" t="s">
        <v>129</v>
      </c>
      <c r="C105" s="355" t="n">
        <v>586.845414</v>
      </c>
      <c r="D105" s="356" t="n">
        <v>0.00199948949936679</v>
      </c>
    </row>
    <row r="106" customFormat="false" ht="12.75" hidden="false" customHeight="false" outlineLevel="0" collapsed="false">
      <c r="A106" s="77" t="s">
        <v>462</v>
      </c>
      <c r="B106" s="78" t="s">
        <v>463</v>
      </c>
      <c r="C106" s="358" t="n">
        <v>518.742</v>
      </c>
      <c r="D106" s="359" t="n">
        <v>0.00176744873034064</v>
      </c>
    </row>
    <row r="107" s="360" customFormat="true" ht="25.5" hidden="false" customHeight="false" outlineLevel="0" collapsed="false">
      <c r="A107" s="353" t="s">
        <v>252</v>
      </c>
      <c r="B107" s="354" t="s">
        <v>253</v>
      </c>
      <c r="C107" s="355" t="n">
        <v>513.30756</v>
      </c>
      <c r="D107" s="356" t="n">
        <v>0.00174893260078469</v>
      </c>
    </row>
    <row r="108" customFormat="false" ht="25.5" hidden="false" customHeight="false" outlineLevel="0" collapsed="false">
      <c r="A108" s="77" t="s">
        <v>371</v>
      </c>
      <c r="B108" s="78" t="s">
        <v>372</v>
      </c>
      <c r="C108" s="358" t="n">
        <v>512.220672</v>
      </c>
      <c r="D108" s="359" t="n">
        <v>0.0017452293748735</v>
      </c>
    </row>
    <row r="109" s="360" customFormat="true" ht="25.5" hidden="false" customHeight="false" outlineLevel="0" collapsed="false">
      <c r="A109" s="353" t="s">
        <v>158</v>
      </c>
      <c r="B109" s="354" t="s">
        <v>159</v>
      </c>
      <c r="C109" s="355" t="n">
        <v>510.21981</v>
      </c>
      <c r="D109" s="356" t="n">
        <v>0.0017384120726279</v>
      </c>
    </row>
    <row r="110" customFormat="false" ht="12.75" hidden="false" customHeight="false" outlineLevel="0" collapsed="false">
      <c r="A110" s="77" t="s">
        <v>430</v>
      </c>
      <c r="B110" s="78" t="s">
        <v>431</v>
      </c>
      <c r="C110" s="358" t="n">
        <v>507.811365</v>
      </c>
      <c r="D110" s="359" t="n">
        <v>0.00173020606066561</v>
      </c>
    </row>
    <row r="111" s="360" customFormat="true" ht="25.5" hidden="false" customHeight="false" outlineLevel="0" collapsed="false">
      <c r="A111" s="353" t="s">
        <v>78</v>
      </c>
      <c r="B111" s="354" t="s">
        <v>79</v>
      </c>
      <c r="C111" s="355" t="n">
        <v>502.290468</v>
      </c>
      <c r="D111" s="356" t="n">
        <v>0.00171139535632127</v>
      </c>
    </row>
    <row r="112" customFormat="false" ht="25.5" hidden="false" customHeight="false" outlineLevel="0" collapsed="false">
      <c r="A112" s="77" t="s">
        <v>235</v>
      </c>
      <c r="B112" s="78" t="s">
        <v>155</v>
      </c>
      <c r="C112" s="358" t="n">
        <v>502.142256</v>
      </c>
      <c r="D112" s="359" t="n">
        <v>0.00171089037096974</v>
      </c>
    </row>
    <row r="113" s="360" customFormat="true" ht="38.25" hidden="false" customHeight="false" outlineLevel="0" collapsed="false">
      <c r="A113" s="353" t="s">
        <v>187</v>
      </c>
      <c r="B113" s="354" t="s">
        <v>188</v>
      </c>
      <c r="C113" s="355" t="n">
        <v>496.065564</v>
      </c>
      <c r="D113" s="356" t="n">
        <v>0.00169018597155718</v>
      </c>
    </row>
    <row r="114" customFormat="false" ht="12.75" hidden="false" customHeight="false" outlineLevel="0" collapsed="false">
      <c r="A114" s="77" t="s">
        <v>461</v>
      </c>
      <c r="B114" s="78" t="s">
        <v>294</v>
      </c>
      <c r="C114" s="358" t="n">
        <v>494.04</v>
      </c>
      <c r="D114" s="359" t="n">
        <v>0.00168328450508633</v>
      </c>
    </row>
    <row r="115" s="360" customFormat="true" ht="38.25" hidden="false" customHeight="false" outlineLevel="0" collapsed="false">
      <c r="A115" s="353" t="s">
        <v>398</v>
      </c>
      <c r="B115" s="354" t="s">
        <v>129</v>
      </c>
      <c r="C115" s="355" t="n">
        <v>489.037845</v>
      </c>
      <c r="D115" s="356" t="n">
        <v>0.00166624124947233</v>
      </c>
    </row>
    <row r="116" customFormat="false" ht="25.5" hidden="false" customHeight="false" outlineLevel="0" collapsed="false">
      <c r="A116" s="77" t="s">
        <v>205</v>
      </c>
      <c r="B116" s="78" t="s">
        <v>206</v>
      </c>
      <c r="C116" s="358" t="n">
        <v>482.207742</v>
      </c>
      <c r="D116" s="359" t="n">
        <v>0.00164296984118951</v>
      </c>
    </row>
    <row r="117" s="360" customFormat="true" ht="38.25" hidden="false" customHeight="false" outlineLevel="0" collapsed="false">
      <c r="A117" s="353" t="s">
        <v>279</v>
      </c>
      <c r="B117" s="354" t="s">
        <v>280</v>
      </c>
      <c r="C117" s="355" t="n">
        <v>481.3962813</v>
      </c>
      <c r="D117" s="356" t="n">
        <v>0.0016402050463899</v>
      </c>
    </row>
    <row r="118" customFormat="false" ht="25.5" hidden="false" customHeight="false" outlineLevel="0" collapsed="false">
      <c r="A118" s="77" t="s">
        <v>184</v>
      </c>
      <c r="B118" s="78" t="s">
        <v>113</v>
      </c>
      <c r="C118" s="358" t="n">
        <v>478.23072</v>
      </c>
      <c r="D118" s="359" t="n">
        <v>0.00162941940092356</v>
      </c>
    </row>
    <row r="119" s="360" customFormat="true" ht="25.5" hidden="false" customHeight="false" outlineLevel="0" collapsed="false">
      <c r="A119" s="353" t="s">
        <v>409</v>
      </c>
      <c r="B119" s="354" t="s">
        <v>113</v>
      </c>
      <c r="C119" s="355" t="n">
        <v>478.23072</v>
      </c>
      <c r="D119" s="356" t="n">
        <v>0.00162941940092356</v>
      </c>
    </row>
    <row r="120" customFormat="false" ht="38.25" hidden="false" customHeight="false" outlineLevel="0" collapsed="false">
      <c r="A120" s="77" t="s">
        <v>455</v>
      </c>
      <c r="B120" s="78" t="s">
        <v>280</v>
      </c>
      <c r="C120" s="358" t="n">
        <v>476.31409182</v>
      </c>
      <c r="D120" s="359" t="n">
        <v>0.00162288909868608</v>
      </c>
    </row>
    <row r="121" s="360" customFormat="true" ht="12.75" hidden="false" customHeight="false" outlineLevel="0" collapsed="false">
      <c r="A121" s="353" t="s">
        <v>197</v>
      </c>
      <c r="B121" s="354" t="s">
        <v>198</v>
      </c>
      <c r="C121" s="355" t="n">
        <v>465.3548025</v>
      </c>
      <c r="D121" s="356" t="n">
        <v>0.00158554879850975</v>
      </c>
    </row>
    <row r="122" customFormat="false" ht="25.5" hidden="false" customHeight="false" outlineLevel="0" collapsed="false">
      <c r="A122" s="77" t="s">
        <v>248</v>
      </c>
      <c r="B122" s="78" t="s">
        <v>249</v>
      </c>
      <c r="C122" s="358" t="n">
        <v>463.1625</v>
      </c>
      <c r="D122" s="359" t="n">
        <v>0.00157807922351843</v>
      </c>
    </row>
    <row r="123" s="360" customFormat="true" ht="25.5" hidden="false" customHeight="false" outlineLevel="0" collapsed="false">
      <c r="A123" s="353" t="s">
        <v>250</v>
      </c>
      <c r="B123" s="354" t="s">
        <v>249</v>
      </c>
      <c r="C123" s="355" t="n">
        <v>463.1625</v>
      </c>
      <c r="D123" s="356" t="n">
        <v>0.00157807922351843</v>
      </c>
    </row>
    <row r="124" customFormat="false" ht="25.5" hidden="false" customHeight="false" outlineLevel="0" collapsed="false">
      <c r="A124" s="77" t="s">
        <v>251</v>
      </c>
      <c r="B124" s="78" t="s">
        <v>249</v>
      </c>
      <c r="C124" s="358" t="n">
        <v>463.1625</v>
      </c>
      <c r="D124" s="359" t="n">
        <v>0.00157807922351843</v>
      </c>
    </row>
    <row r="125" s="360" customFormat="true" ht="25.5" hidden="false" customHeight="false" outlineLevel="0" collapsed="false">
      <c r="A125" s="353" t="s">
        <v>361</v>
      </c>
      <c r="B125" s="354" t="s">
        <v>362</v>
      </c>
      <c r="C125" s="355" t="n">
        <v>443.092125</v>
      </c>
      <c r="D125" s="356" t="n">
        <v>0.0015096957904993</v>
      </c>
    </row>
    <row r="126" customFormat="false" ht="12.75" hidden="false" customHeight="false" outlineLevel="0" collapsed="false">
      <c r="A126" s="77" t="s">
        <v>162</v>
      </c>
      <c r="B126" s="78" t="s">
        <v>163</v>
      </c>
      <c r="C126" s="358" t="n">
        <v>416.84625</v>
      </c>
      <c r="D126" s="359" t="n">
        <v>0.00142027130116659</v>
      </c>
    </row>
    <row r="127" s="360" customFormat="true" ht="25.5" hidden="false" customHeight="false" outlineLevel="0" collapsed="false">
      <c r="A127" s="353" t="s">
        <v>417</v>
      </c>
      <c r="B127" s="354" t="s">
        <v>418</v>
      </c>
      <c r="C127" s="355" t="n">
        <v>411.10772838</v>
      </c>
      <c r="D127" s="356" t="n">
        <v>0.00140071910999776</v>
      </c>
    </row>
    <row r="128" customFormat="false" ht="12.75" hidden="false" customHeight="false" outlineLevel="0" collapsed="false">
      <c r="A128" s="77" t="s">
        <v>414</v>
      </c>
      <c r="B128" s="78" t="s">
        <v>234</v>
      </c>
      <c r="C128" s="358" t="n">
        <v>403.8777</v>
      </c>
      <c r="D128" s="359" t="n">
        <v>0.00137608508290807</v>
      </c>
    </row>
    <row r="129" s="360" customFormat="true" ht="12.75" hidden="false" customHeight="false" outlineLevel="0" collapsed="false">
      <c r="A129" s="353" t="s">
        <v>221</v>
      </c>
      <c r="B129" s="354" t="s">
        <v>222</v>
      </c>
      <c r="C129" s="355" t="n">
        <v>384.832458</v>
      </c>
      <c r="D129" s="356" t="n">
        <v>0.00131119446523699</v>
      </c>
    </row>
    <row r="130" customFormat="false" ht="12.75" hidden="false" customHeight="false" outlineLevel="0" collapsed="false">
      <c r="A130" s="77" t="s">
        <v>216</v>
      </c>
      <c r="B130" s="78" t="s">
        <v>217</v>
      </c>
      <c r="C130" s="358" t="n">
        <v>376.717851</v>
      </c>
      <c r="D130" s="359" t="n">
        <v>0.00128354651724095</v>
      </c>
    </row>
    <row r="131" s="360" customFormat="true" ht="25.5" hidden="false" customHeight="false" outlineLevel="0" collapsed="false">
      <c r="A131" s="353" t="s">
        <v>80</v>
      </c>
      <c r="B131" s="354" t="s">
        <v>81</v>
      </c>
      <c r="C131" s="355" t="n">
        <v>353.559726</v>
      </c>
      <c r="D131" s="356" t="n">
        <v>0.00120464255606503</v>
      </c>
    </row>
    <row r="132" customFormat="false" ht="25.5" hidden="false" customHeight="false" outlineLevel="0" collapsed="false">
      <c r="A132" s="77" t="s">
        <v>297</v>
      </c>
      <c r="B132" s="78" t="s">
        <v>298</v>
      </c>
      <c r="C132" s="358" t="n">
        <v>342.073296</v>
      </c>
      <c r="D132" s="359" t="n">
        <v>0.00116550619132177</v>
      </c>
    </row>
    <row r="133" s="360" customFormat="true" ht="25.5" hidden="false" customHeight="false" outlineLevel="0" collapsed="false">
      <c r="A133" s="353" t="s">
        <v>277</v>
      </c>
      <c r="B133" s="354" t="s">
        <v>278</v>
      </c>
      <c r="C133" s="355" t="n">
        <v>340.3737984</v>
      </c>
      <c r="D133" s="356" t="n">
        <v>0.00115971569262428</v>
      </c>
    </row>
    <row r="134" customFormat="false" ht="25.5" hidden="false" customHeight="false" outlineLevel="0" collapsed="false">
      <c r="A134" s="77" t="s">
        <v>382</v>
      </c>
      <c r="B134" s="78" t="s">
        <v>159</v>
      </c>
      <c r="C134" s="358" t="n">
        <v>340.14654</v>
      </c>
      <c r="D134" s="359" t="n">
        <v>0.00115894138175194</v>
      </c>
    </row>
    <row r="135" s="360" customFormat="true" ht="38.25" hidden="false" customHeight="false" outlineLevel="0" collapsed="false">
      <c r="A135" s="353" t="s">
        <v>316</v>
      </c>
      <c r="B135" s="354" t="s">
        <v>317</v>
      </c>
      <c r="C135" s="355" t="n">
        <v>335.7557595</v>
      </c>
      <c r="D135" s="356" t="n">
        <v>0.00114398119071298</v>
      </c>
    </row>
    <row r="136" customFormat="false" ht="25.5" hidden="false" customHeight="false" outlineLevel="0" collapsed="false">
      <c r="A136" s="77" t="s">
        <v>68</v>
      </c>
      <c r="B136" s="78" t="s">
        <v>69</v>
      </c>
      <c r="C136" s="358" t="n">
        <v>331.476138</v>
      </c>
      <c r="D136" s="359" t="n">
        <v>0.00112939973868767</v>
      </c>
    </row>
    <row r="137" s="360" customFormat="true" ht="25.5" hidden="false" customHeight="false" outlineLevel="0" collapsed="false">
      <c r="A137" s="353" t="s">
        <v>56</v>
      </c>
      <c r="B137" s="354" t="s">
        <v>57</v>
      </c>
      <c r="C137" s="355" t="n">
        <v>315.90943164</v>
      </c>
      <c r="D137" s="356" t="n">
        <v>0.00107636112721691</v>
      </c>
    </row>
    <row r="138" customFormat="false" ht="12.75" hidden="false" customHeight="false" outlineLevel="0" collapsed="false">
      <c r="A138" s="77" t="s">
        <v>40</v>
      </c>
      <c r="B138" s="78" t="s">
        <v>41</v>
      </c>
      <c r="C138" s="358" t="n">
        <v>314.444109</v>
      </c>
      <c r="D138" s="359" t="n">
        <v>0.00107136850537482</v>
      </c>
    </row>
    <row r="139" s="360" customFormat="true" ht="12.75" hidden="false" customHeight="false" outlineLevel="0" collapsed="false">
      <c r="A139" s="353" t="s">
        <v>307</v>
      </c>
      <c r="B139" s="354" t="s">
        <v>41</v>
      </c>
      <c r="C139" s="355" t="n">
        <v>314.444109</v>
      </c>
      <c r="D139" s="356" t="n">
        <v>0.00107136850537482</v>
      </c>
    </row>
    <row r="140" customFormat="false" ht="25.5" hidden="false" customHeight="false" outlineLevel="0" collapsed="false">
      <c r="A140" s="77" t="s">
        <v>110</v>
      </c>
      <c r="B140" s="78" t="s">
        <v>111</v>
      </c>
      <c r="C140" s="358" t="n">
        <v>314.135334</v>
      </c>
      <c r="D140" s="359" t="n">
        <v>0.00107031645255914</v>
      </c>
    </row>
    <row r="141" s="360" customFormat="true" ht="25.5" hidden="false" customHeight="false" outlineLevel="0" collapsed="false">
      <c r="A141" s="353" t="s">
        <v>377</v>
      </c>
      <c r="B141" s="354" t="s">
        <v>111</v>
      </c>
      <c r="C141" s="355" t="n">
        <v>314.135334</v>
      </c>
      <c r="D141" s="356" t="n">
        <v>0.00107031645255914</v>
      </c>
    </row>
    <row r="142" customFormat="false" ht="12.75" hidden="false" customHeight="false" outlineLevel="0" collapsed="false">
      <c r="A142" s="77" t="s">
        <v>37</v>
      </c>
      <c r="B142" s="78" t="s">
        <v>38</v>
      </c>
      <c r="C142" s="358" t="n">
        <v>308.775</v>
      </c>
      <c r="D142" s="359" t="n">
        <v>0.00105205281567895</v>
      </c>
    </row>
    <row r="143" s="360" customFormat="true" ht="12.75" hidden="false" customHeight="false" outlineLevel="0" collapsed="false">
      <c r="A143" s="353" t="s">
        <v>306</v>
      </c>
      <c r="B143" s="354" t="s">
        <v>38</v>
      </c>
      <c r="C143" s="355" t="n">
        <v>308.775</v>
      </c>
      <c r="D143" s="356" t="n">
        <v>0.00105205281567895</v>
      </c>
    </row>
    <row r="144" customFormat="false" ht="38.25" hidden="false" customHeight="false" outlineLevel="0" collapsed="false">
      <c r="A144" s="77" t="s">
        <v>283</v>
      </c>
      <c r="B144" s="78" t="s">
        <v>284</v>
      </c>
      <c r="C144" s="358" t="n">
        <v>305.8045845</v>
      </c>
      <c r="D144" s="359" t="n">
        <v>0.00104193206759212</v>
      </c>
    </row>
    <row r="145" s="360" customFormat="true" ht="25.5" hidden="false" customHeight="false" outlineLevel="0" collapsed="false">
      <c r="A145" s="353" t="s">
        <v>324</v>
      </c>
      <c r="B145" s="354" t="s">
        <v>325</v>
      </c>
      <c r="C145" s="355" t="n">
        <v>304.6942296</v>
      </c>
      <c r="D145" s="356" t="n">
        <v>0.00103814888566694</v>
      </c>
    </row>
    <row r="146" customFormat="false" ht="25.5" hidden="false" customHeight="false" outlineLevel="0" collapsed="false">
      <c r="A146" s="77" t="s">
        <v>334</v>
      </c>
      <c r="B146" s="78" t="s">
        <v>329</v>
      </c>
      <c r="C146" s="358" t="n">
        <v>301.76605452</v>
      </c>
      <c r="D146" s="359" t="n">
        <v>0.00102817205840529</v>
      </c>
    </row>
    <row r="147" s="360" customFormat="true" ht="12.75" hidden="false" customHeight="false" outlineLevel="0" collapsed="false">
      <c r="A147" s="353" t="s">
        <v>464</v>
      </c>
      <c r="B147" s="354" t="s">
        <v>465</v>
      </c>
      <c r="C147" s="355" t="n">
        <v>296.424</v>
      </c>
      <c r="D147" s="356" t="n">
        <v>0.0010099707030518</v>
      </c>
    </row>
    <row r="148" customFormat="false" ht="12.75" hidden="false" customHeight="false" outlineLevel="0" collapsed="false">
      <c r="A148" s="77" t="s">
        <v>318</v>
      </c>
      <c r="B148" s="78" t="s">
        <v>319</v>
      </c>
      <c r="C148" s="358" t="n">
        <v>270.3905622</v>
      </c>
      <c r="D148" s="359" t="n">
        <v>0.000921270026056272</v>
      </c>
    </row>
    <row r="149" s="360" customFormat="true" ht="38.25" hidden="false" customHeight="false" outlineLevel="0" collapsed="false">
      <c r="A149" s="353" t="s">
        <v>146</v>
      </c>
      <c r="B149" s="354" t="s">
        <v>147</v>
      </c>
      <c r="C149" s="355" t="n">
        <v>269.00478</v>
      </c>
      <c r="D149" s="356" t="n">
        <v>0.000916548413019505</v>
      </c>
    </row>
    <row r="150" customFormat="false" ht="25.5" hidden="false" customHeight="false" outlineLevel="0" collapsed="false">
      <c r="A150" s="77" t="s">
        <v>154</v>
      </c>
      <c r="B150" s="78" t="s">
        <v>155</v>
      </c>
      <c r="C150" s="358" t="n">
        <v>267.374448</v>
      </c>
      <c r="D150" s="359" t="n">
        <v>0.00091099357415272</v>
      </c>
    </row>
    <row r="151" s="360" customFormat="true" ht="25.5" hidden="false" customHeight="false" outlineLevel="0" collapsed="false">
      <c r="A151" s="353" t="s">
        <v>415</v>
      </c>
      <c r="B151" s="354" t="s">
        <v>155</v>
      </c>
      <c r="C151" s="355" t="n">
        <v>267.374448</v>
      </c>
      <c r="D151" s="356" t="n">
        <v>0.00091099357415272</v>
      </c>
    </row>
    <row r="152" customFormat="false" ht="38.25" hidden="false" customHeight="false" outlineLevel="0" collapsed="false">
      <c r="A152" s="77" t="s">
        <v>453</v>
      </c>
      <c r="B152" s="78" t="s">
        <v>454</v>
      </c>
      <c r="C152" s="358" t="n">
        <v>265.91703</v>
      </c>
      <c r="D152" s="359" t="n">
        <v>0.000906027884862715</v>
      </c>
    </row>
    <row r="153" s="360" customFormat="true" ht="12.75" hidden="false" customHeight="false" outlineLevel="0" collapsed="false">
      <c r="A153" s="353" t="s">
        <v>223</v>
      </c>
      <c r="B153" s="354" t="s">
        <v>224</v>
      </c>
      <c r="C153" s="355" t="n">
        <v>257.3602572</v>
      </c>
      <c r="D153" s="356" t="n">
        <v>0.00087687339723462</v>
      </c>
    </row>
    <row r="154" s="9" customFormat="true" ht="25.5" hidden="false" customHeight="false" outlineLevel="0" collapsed="false">
      <c r="A154" s="77" t="s">
        <v>208</v>
      </c>
      <c r="B154" s="78" t="s">
        <v>209</v>
      </c>
      <c r="C154" s="358" t="n">
        <v>255.270468</v>
      </c>
      <c r="D154" s="359" t="n">
        <v>0.000869753103778105</v>
      </c>
    </row>
    <row r="155" s="360" customFormat="true" ht="38.25" hidden="false" customHeight="false" outlineLevel="0" collapsed="false">
      <c r="A155" s="353" t="s">
        <v>326</v>
      </c>
      <c r="B155" s="354" t="s">
        <v>327</v>
      </c>
      <c r="C155" s="355" t="n">
        <v>239.85642</v>
      </c>
      <c r="D155" s="356" t="n">
        <v>0.000817234627219412</v>
      </c>
    </row>
    <row r="156" customFormat="false" ht="51" hidden="false" customHeight="false" outlineLevel="0" collapsed="false">
      <c r="A156" s="77" t="s">
        <v>314</v>
      </c>
      <c r="B156" s="78" t="s">
        <v>315</v>
      </c>
      <c r="C156" s="358" t="n">
        <v>239.510592</v>
      </c>
      <c r="D156" s="359" t="n">
        <v>0.000816056328065851</v>
      </c>
    </row>
    <row r="157" s="360" customFormat="true" ht="51" hidden="false" customHeight="false" outlineLevel="0" collapsed="false">
      <c r="A157" s="353" t="s">
        <v>436</v>
      </c>
      <c r="B157" s="354" t="s">
        <v>437</v>
      </c>
      <c r="C157" s="355" t="n">
        <v>238.361949</v>
      </c>
      <c r="D157" s="356" t="n">
        <v>0.000812142691591526</v>
      </c>
    </row>
    <row r="158" customFormat="false" ht="25.5" hidden="false" customHeight="false" outlineLevel="0" collapsed="false">
      <c r="A158" s="77" t="s">
        <v>330</v>
      </c>
      <c r="B158" s="78" t="s">
        <v>331</v>
      </c>
      <c r="C158" s="358" t="n">
        <v>226.27032</v>
      </c>
      <c r="D158" s="359" t="n">
        <v>0.000770944303329538</v>
      </c>
    </row>
    <row r="159" s="360" customFormat="true" ht="38.25" hidden="false" customHeight="false" outlineLevel="0" collapsed="false">
      <c r="A159" s="353" t="s">
        <v>212</v>
      </c>
      <c r="B159" s="354" t="s">
        <v>213</v>
      </c>
      <c r="C159" s="355" t="n">
        <v>226.183863</v>
      </c>
      <c r="D159" s="356" t="n">
        <v>0.000770649728541147</v>
      </c>
    </row>
    <row r="160" customFormat="false" ht="25.5" hidden="false" customHeight="false" outlineLevel="0" collapsed="false">
      <c r="A160" s="77" t="s">
        <v>218</v>
      </c>
      <c r="B160" s="78" t="s">
        <v>81</v>
      </c>
      <c r="C160" s="358" t="n">
        <v>221.82396</v>
      </c>
      <c r="D160" s="359" t="n">
        <v>0.000755794742783761</v>
      </c>
    </row>
    <row r="161" s="360" customFormat="true" ht="38.25" hidden="false" customHeight="false" outlineLevel="0" collapsed="false">
      <c r="A161" s="353" t="s">
        <v>385</v>
      </c>
      <c r="B161" s="354" t="s">
        <v>386</v>
      </c>
      <c r="C161" s="355" t="n">
        <v>220.131873</v>
      </c>
      <c r="D161" s="356" t="n">
        <v>0.00075002949335384</v>
      </c>
    </row>
    <row r="162" customFormat="false" ht="25.5" hidden="false" customHeight="false" outlineLevel="0" collapsed="false">
      <c r="A162" s="77" t="s">
        <v>365</v>
      </c>
      <c r="B162" s="78" t="s">
        <v>366</v>
      </c>
      <c r="C162" s="358" t="n">
        <v>219.23025</v>
      </c>
      <c r="D162" s="359" t="n">
        <v>0.000746957499132057</v>
      </c>
    </row>
    <row r="163" s="360" customFormat="true" ht="12.75" hidden="false" customHeight="false" outlineLevel="0" collapsed="false">
      <c r="A163" s="353" t="s">
        <v>142</v>
      </c>
      <c r="B163" s="354" t="s">
        <v>143</v>
      </c>
      <c r="C163" s="355" t="n">
        <v>208.311966</v>
      </c>
      <c r="D163" s="356" t="n">
        <v>0.00070975691156965</v>
      </c>
    </row>
    <row r="164" customFormat="false" ht="38.25" hidden="false" customHeight="false" outlineLevel="0" collapsed="false">
      <c r="A164" s="77" t="s">
        <v>124</v>
      </c>
      <c r="B164" s="78" t="s">
        <v>125</v>
      </c>
      <c r="C164" s="358" t="n">
        <v>202.482294</v>
      </c>
      <c r="D164" s="359" t="n">
        <v>0.000689894154409631</v>
      </c>
    </row>
    <row r="165" s="360" customFormat="true" ht="25.5" hidden="false" customHeight="false" outlineLevel="0" collapsed="false">
      <c r="A165" s="353" t="s">
        <v>112</v>
      </c>
      <c r="B165" s="354" t="s">
        <v>113</v>
      </c>
      <c r="C165" s="355" t="n">
        <v>191.292288</v>
      </c>
      <c r="D165" s="356" t="n">
        <v>0.000651767760369426</v>
      </c>
    </row>
    <row r="166" customFormat="false" ht="25.5" hidden="false" customHeight="false" outlineLevel="0" collapsed="false">
      <c r="A166" s="77" t="s">
        <v>376</v>
      </c>
      <c r="B166" s="78" t="s">
        <v>113</v>
      </c>
      <c r="C166" s="358" t="n">
        <v>191.292288</v>
      </c>
      <c r="D166" s="359" t="n">
        <v>0.000651767760369426</v>
      </c>
    </row>
    <row r="167" s="360" customFormat="true" ht="25.5" hidden="false" customHeight="false" outlineLevel="0" collapsed="false">
      <c r="A167" s="353" t="s">
        <v>267</v>
      </c>
      <c r="B167" s="354" t="s">
        <v>268</v>
      </c>
      <c r="C167" s="355" t="n">
        <v>190.860003</v>
      </c>
      <c r="D167" s="356" t="n">
        <v>0.000650294886427475</v>
      </c>
    </row>
    <row r="168" customFormat="false" ht="25.5" hidden="false" customHeight="false" outlineLevel="0" collapsed="false">
      <c r="A168" s="77" t="s">
        <v>445</v>
      </c>
      <c r="B168" s="78" t="s">
        <v>268</v>
      </c>
      <c r="C168" s="358" t="n">
        <v>190.860003</v>
      </c>
      <c r="D168" s="359" t="n">
        <v>0.000650294886427475</v>
      </c>
    </row>
    <row r="169" s="360" customFormat="true" ht="25.5" hidden="false" customHeight="false" outlineLevel="0" collapsed="false">
      <c r="A169" s="353" t="s">
        <v>166</v>
      </c>
      <c r="B169" s="354" t="s">
        <v>167</v>
      </c>
      <c r="C169" s="355" t="n">
        <v>190.810599</v>
      </c>
      <c r="D169" s="356" t="n">
        <v>0.000650126557976967</v>
      </c>
    </row>
    <row r="170" customFormat="false" ht="25.5" hidden="false" customHeight="false" outlineLevel="0" collapsed="false">
      <c r="A170" s="77" t="s">
        <v>76</v>
      </c>
      <c r="B170" s="78" t="s">
        <v>77</v>
      </c>
      <c r="C170" s="358" t="n">
        <v>176.779863</v>
      </c>
      <c r="D170" s="359" t="n">
        <v>0.000602321278032515</v>
      </c>
    </row>
    <row r="171" s="360" customFormat="true" ht="25.5" hidden="false" customHeight="false" outlineLevel="0" collapsed="false">
      <c r="A171" s="353" t="s">
        <v>215</v>
      </c>
      <c r="B171" s="354" t="s">
        <v>77</v>
      </c>
      <c r="C171" s="355" t="n">
        <v>176.779863</v>
      </c>
      <c r="D171" s="356" t="n">
        <v>0.000602321278032515</v>
      </c>
    </row>
    <row r="172" customFormat="false" ht="25.5" hidden="false" customHeight="false" outlineLevel="0" collapsed="false">
      <c r="A172" s="77" t="s">
        <v>170</v>
      </c>
      <c r="B172" s="78" t="s">
        <v>171</v>
      </c>
      <c r="C172" s="358" t="n">
        <v>172.17294</v>
      </c>
      <c r="D172" s="359" t="n">
        <v>0.000586624650022585</v>
      </c>
    </row>
    <row r="173" s="360" customFormat="true" ht="25.5" hidden="false" customHeight="false" outlineLevel="0" collapsed="false">
      <c r="A173" s="353" t="s">
        <v>351</v>
      </c>
      <c r="B173" s="354" t="s">
        <v>352</v>
      </c>
      <c r="C173" s="355" t="n">
        <v>171.51648435</v>
      </c>
      <c r="D173" s="356" t="n">
        <v>0.000584387985736451</v>
      </c>
    </row>
    <row r="174" customFormat="false" ht="38.25" hidden="false" customHeight="false" outlineLevel="0" collapsed="false">
      <c r="A174" s="77" t="s">
        <v>227</v>
      </c>
      <c r="B174" s="78" t="s">
        <v>228</v>
      </c>
      <c r="C174" s="358" t="n">
        <v>166.602639</v>
      </c>
      <c r="D174" s="359" t="n">
        <v>0.000567645617227737</v>
      </c>
    </row>
    <row r="175" s="360" customFormat="true" ht="25.5" hidden="false" customHeight="false" outlineLevel="0" collapsed="false">
      <c r="A175" s="353" t="s">
        <v>130</v>
      </c>
      <c r="B175" s="354" t="s">
        <v>131</v>
      </c>
      <c r="C175" s="355" t="n">
        <v>166.232109</v>
      </c>
      <c r="D175" s="356" t="n">
        <v>0.000566383153848922</v>
      </c>
    </row>
    <row r="176" customFormat="false" ht="25.5" hidden="false" customHeight="false" outlineLevel="0" collapsed="false">
      <c r="A176" s="77" t="s">
        <v>400</v>
      </c>
      <c r="B176" s="78" t="s">
        <v>131</v>
      </c>
      <c r="C176" s="358" t="n">
        <v>166.232109</v>
      </c>
      <c r="D176" s="359" t="n">
        <v>0.000566383153848922</v>
      </c>
    </row>
    <row r="177" s="360" customFormat="true" ht="25.5" hidden="false" customHeight="false" outlineLevel="0" collapsed="false">
      <c r="A177" s="353" t="s">
        <v>374</v>
      </c>
      <c r="B177" s="354" t="s">
        <v>375</v>
      </c>
      <c r="C177" s="355" t="n">
        <v>165.355188</v>
      </c>
      <c r="D177" s="356" t="n">
        <v>0.000563395323852394</v>
      </c>
    </row>
    <row r="178" customFormat="false" ht="38.25" hidden="false" customHeight="false" outlineLevel="0" collapsed="false">
      <c r="A178" s="77" t="s">
        <v>273</v>
      </c>
      <c r="B178" s="78" t="s">
        <v>274</v>
      </c>
      <c r="C178" s="358" t="n">
        <v>158.75246691</v>
      </c>
      <c r="D178" s="359" t="n">
        <v>0.000540898647263041</v>
      </c>
    </row>
    <row r="179" s="360" customFormat="true" ht="12.75" hidden="false" customHeight="false" outlineLevel="0" collapsed="false">
      <c r="A179" s="353" t="s">
        <v>355</v>
      </c>
      <c r="B179" s="354" t="s">
        <v>356</v>
      </c>
      <c r="C179" s="355" t="n">
        <v>151.30679007</v>
      </c>
      <c r="D179" s="356" t="n">
        <v>0.000515529866486885</v>
      </c>
    </row>
    <row r="180" customFormat="false" ht="38.25" hidden="false" customHeight="false" outlineLevel="0" collapsed="false">
      <c r="A180" s="77" t="s">
        <v>120</v>
      </c>
      <c r="B180" s="78" t="s">
        <v>121</v>
      </c>
      <c r="C180" s="358" t="n">
        <v>145.655343</v>
      </c>
      <c r="D180" s="359" t="n">
        <v>0.000496274354212076</v>
      </c>
    </row>
    <row r="181" s="360" customFormat="true" ht="38.25" hidden="false" customHeight="false" outlineLevel="0" collapsed="false">
      <c r="A181" s="353" t="s">
        <v>395</v>
      </c>
      <c r="B181" s="354" t="s">
        <v>121</v>
      </c>
      <c r="C181" s="355" t="n">
        <v>145.655343</v>
      </c>
      <c r="D181" s="356" t="n">
        <v>0.000496274354212076</v>
      </c>
    </row>
    <row r="182" customFormat="false" ht="38.25" hidden="false" customHeight="false" outlineLevel="0" collapsed="false">
      <c r="A182" s="77" t="s">
        <v>174</v>
      </c>
      <c r="B182" s="78" t="s">
        <v>175</v>
      </c>
      <c r="C182" s="358" t="n">
        <v>144.63021</v>
      </c>
      <c r="D182" s="359" t="n">
        <v>0.000492781538864022</v>
      </c>
    </row>
    <row r="183" s="360" customFormat="true" ht="25.5" hidden="false" customHeight="false" outlineLevel="0" collapsed="false">
      <c r="A183" s="353" t="s">
        <v>434</v>
      </c>
      <c r="B183" s="354" t="s">
        <v>435</v>
      </c>
      <c r="C183" s="355" t="n">
        <v>136.35504</v>
      </c>
      <c r="D183" s="356" t="n">
        <v>0.000464586523403826</v>
      </c>
    </row>
    <row r="184" customFormat="false" ht="25.5" hidden="false" customHeight="false" outlineLevel="0" collapsed="false">
      <c r="A184" s="77" t="s">
        <v>168</v>
      </c>
      <c r="B184" s="78" t="s">
        <v>169</v>
      </c>
      <c r="C184" s="358" t="n">
        <v>135.070536</v>
      </c>
      <c r="D184" s="359" t="n">
        <v>0.000460209983690602</v>
      </c>
    </row>
    <row r="185" s="360" customFormat="true" ht="25.5" hidden="false" customHeight="false" outlineLevel="0" collapsed="false">
      <c r="A185" s="353" t="s">
        <v>425</v>
      </c>
      <c r="B185" s="354" t="s">
        <v>426</v>
      </c>
      <c r="C185" s="355" t="n">
        <v>134.6259</v>
      </c>
      <c r="D185" s="356" t="n">
        <v>0.000458695027636024</v>
      </c>
    </row>
    <row r="186" customFormat="false" ht="25.5" hidden="false" customHeight="false" outlineLevel="0" collapsed="false">
      <c r="A186" s="77" t="s">
        <v>28</v>
      </c>
      <c r="B186" s="78" t="s">
        <v>29</v>
      </c>
      <c r="C186" s="358" t="n">
        <v>123.51</v>
      </c>
      <c r="D186" s="359" t="n">
        <v>0.000420821126271582</v>
      </c>
    </row>
    <row r="187" s="360" customFormat="true" ht="25.5" hidden="false" customHeight="false" outlineLevel="0" collapsed="false">
      <c r="A187" s="353" t="s">
        <v>303</v>
      </c>
      <c r="B187" s="354" t="s">
        <v>29</v>
      </c>
      <c r="C187" s="355" t="n">
        <v>123.51</v>
      </c>
      <c r="D187" s="356" t="n">
        <v>0.000420821126271582</v>
      </c>
    </row>
    <row r="188" customFormat="false" ht="12.75" hidden="false" customHeight="false" outlineLevel="0" collapsed="false">
      <c r="A188" s="77" t="s">
        <v>389</v>
      </c>
      <c r="B188" s="78" t="s">
        <v>390</v>
      </c>
      <c r="C188" s="358" t="n">
        <v>121.49975124</v>
      </c>
      <c r="D188" s="359" t="n">
        <v>0.000413971841620385</v>
      </c>
    </row>
    <row r="189" s="360" customFormat="true" ht="38.25" hidden="false" customHeight="false" outlineLevel="0" collapsed="false">
      <c r="A189" s="353" t="s">
        <v>246</v>
      </c>
      <c r="B189" s="354" t="s">
        <v>247</v>
      </c>
      <c r="C189" s="355" t="n">
        <v>117.58152</v>
      </c>
      <c r="D189" s="356" t="n">
        <v>0.000400621712210546</v>
      </c>
    </row>
    <row r="190" customFormat="false" ht="25.5" hidden="false" customHeight="false" outlineLevel="0" collapsed="false">
      <c r="A190" s="77" t="s">
        <v>359</v>
      </c>
      <c r="B190" s="78" t="s">
        <v>360</v>
      </c>
      <c r="C190" s="358" t="n">
        <v>117.44491794</v>
      </c>
      <c r="D190" s="359" t="n">
        <v>0.000400156284044889</v>
      </c>
    </row>
    <row r="191" s="360" customFormat="true" ht="38.25" hidden="false" customHeight="false" outlineLevel="0" collapsed="false">
      <c r="A191" s="353" t="s">
        <v>257</v>
      </c>
      <c r="B191" s="354" t="s">
        <v>258</v>
      </c>
      <c r="C191" s="355" t="n">
        <v>115.654764</v>
      </c>
      <c r="D191" s="356" t="n">
        <v>0.000394056902640709</v>
      </c>
    </row>
    <row r="192" customFormat="false" ht="38.25" hidden="false" customHeight="false" outlineLevel="0" collapsed="false">
      <c r="A192" s="77" t="s">
        <v>236</v>
      </c>
      <c r="B192" s="78" t="s">
        <v>147</v>
      </c>
      <c r="C192" s="358" t="n">
        <v>112.085325</v>
      </c>
      <c r="D192" s="359" t="n">
        <v>0.00038189517209146</v>
      </c>
    </row>
    <row r="193" s="360" customFormat="true" ht="25.5" hidden="false" customHeight="false" outlineLevel="0" collapsed="false">
      <c r="A193" s="353" t="s">
        <v>312</v>
      </c>
      <c r="B193" s="354" t="s">
        <v>313</v>
      </c>
      <c r="C193" s="355" t="n">
        <v>107.503104</v>
      </c>
      <c r="D193" s="356" t="n">
        <v>0.000366282708306785</v>
      </c>
    </row>
    <row r="194" customFormat="false" ht="51" hidden="false" customHeight="false" outlineLevel="0" collapsed="false">
      <c r="A194" s="77" t="s">
        <v>439</v>
      </c>
      <c r="B194" s="78" t="s">
        <v>440</v>
      </c>
      <c r="C194" s="358" t="n">
        <v>104.24244</v>
      </c>
      <c r="D194" s="359" t="n">
        <v>0.000355173030573215</v>
      </c>
    </row>
    <row r="195" s="360" customFormat="true" ht="25.5" hidden="false" customHeight="false" outlineLevel="0" collapsed="false">
      <c r="A195" s="353" t="s">
        <v>132</v>
      </c>
      <c r="B195" s="354" t="s">
        <v>133</v>
      </c>
      <c r="C195" s="355" t="n">
        <v>101.339955</v>
      </c>
      <c r="D195" s="356" t="n">
        <v>0.000345283734105833</v>
      </c>
    </row>
    <row r="196" customFormat="false" ht="25.5" hidden="false" customHeight="false" outlineLevel="0" collapsed="false">
      <c r="A196" s="77" t="s">
        <v>401</v>
      </c>
      <c r="B196" s="78" t="s">
        <v>133</v>
      </c>
      <c r="C196" s="358" t="n">
        <v>101.339955</v>
      </c>
      <c r="D196" s="359" t="n">
        <v>0.000345283734105833</v>
      </c>
    </row>
    <row r="197" s="360" customFormat="true" ht="38.25" hidden="false" customHeight="false" outlineLevel="0" collapsed="false">
      <c r="A197" s="353" t="s">
        <v>118</v>
      </c>
      <c r="B197" s="354" t="s">
        <v>119</v>
      </c>
      <c r="C197" s="355" t="n">
        <v>101.241147</v>
      </c>
      <c r="D197" s="356" t="n">
        <v>0.000344947077204816</v>
      </c>
    </row>
    <row r="198" customFormat="false" ht="38.25" hidden="false" customHeight="false" outlineLevel="0" collapsed="false">
      <c r="A198" s="77" t="s">
        <v>394</v>
      </c>
      <c r="B198" s="78" t="s">
        <v>119</v>
      </c>
      <c r="C198" s="358" t="n">
        <v>101.241147</v>
      </c>
      <c r="D198" s="359" t="n">
        <v>0.000344947077204816</v>
      </c>
    </row>
    <row r="199" s="360" customFormat="true" ht="12.75" hidden="false" customHeight="false" outlineLevel="0" collapsed="false">
      <c r="A199" s="353" t="s">
        <v>420</v>
      </c>
      <c r="B199" s="354" t="s">
        <v>390</v>
      </c>
      <c r="C199" s="355" t="n">
        <v>96.34965696</v>
      </c>
      <c r="D199" s="356" t="n">
        <v>0.000328280877319956</v>
      </c>
    </row>
    <row r="200" customFormat="false" ht="25.5" hidden="false" customHeight="false" outlineLevel="0" collapsed="false">
      <c r="A200" s="77" t="s">
        <v>219</v>
      </c>
      <c r="B200" s="78" t="s">
        <v>220</v>
      </c>
      <c r="C200" s="358" t="n">
        <v>95.572038</v>
      </c>
      <c r="D200" s="359" t="n">
        <v>0.00032563138750895</v>
      </c>
    </row>
    <row r="201" s="360" customFormat="true" ht="25.5" hidden="false" customHeight="false" outlineLevel="0" collapsed="false">
      <c r="A201" s="353" t="s">
        <v>416</v>
      </c>
      <c r="B201" s="354" t="s">
        <v>220</v>
      </c>
      <c r="C201" s="355" t="n">
        <v>95.572038</v>
      </c>
      <c r="D201" s="356" t="n">
        <v>0.00032563138750895</v>
      </c>
    </row>
    <row r="202" customFormat="false" ht="38.25" hidden="false" customHeight="false" outlineLevel="0" collapsed="false">
      <c r="A202" s="77" t="s">
        <v>244</v>
      </c>
      <c r="B202" s="78" t="s">
        <v>245</v>
      </c>
      <c r="C202" s="358" t="n">
        <v>92.75601</v>
      </c>
      <c r="D202" s="359" t="n">
        <v>0.000316036665829958</v>
      </c>
    </row>
    <row r="203" s="360" customFormat="true" ht="25.5" hidden="false" customHeight="false" outlineLevel="0" collapsed="false">
      <c r="A203" s="353" t="s">
        <v>214</v>
      </c>
      <c r="B203" s="354" t="s">
        <v>75</v>
      </c>
      <c r="C203" s="355" t="n">
        <v>68.67156</v>
      </c>
      <c r="D203" s="356" t="n">
        <v>0.000233976546206999</v>
      </c>
    </row>
    <row r="204" customFormat="false" ht="38.25" hidden="false" customHeight="false" outlineLevel="0" collapsed="false">
      <c r="A204" s="77" t="s">
        <v>259</v>
      </c>
      <c r="B204" s="78" t="s">
        <v>260</v>
      </c>
      <c r="C204" s="358" t="n">
        <v>65.880234</v>
      </c>
      <c r="D204" s="359" t="n">
        <v>0.000224465988753262</v>
      </c>
    </row>
    <row r="205" s="360" customFormat="true" ht="25.5" hidden="false" customHeight="false" outlineLevel="0" collapsed="false">
      <c r="A205" s="353" t="s">
        <v>172</v>
      </c>
      <c r="B205" s="354" t="s">
        <v>173</v>
      </c>
      <c r="C205" s="355" t="n">
        <v>58.840164</v>
      </c>
      <c r="D205" s="356" t="n">
        <v>0.000200479184555782</v>
      </c>
    </row>
    <row r="206" customFormat="false" ht="25.5" hidden="false" customHeight="false" outlineLevel="0" collapsed="false">
      <c r="A206" s="77" t="s">
        <v>328</v>
      </c>
      <c r="B206" s="78" t="s">
        <v>329</v>
      </c>
      <c r="C206" s="358" t="n">
        <v>56.122944</v>
      </c>
      <c r="D206" s="359" t="n">
        <v>0.000191221119777807</v>
      </c>
    </row>
    <row r="207" s="360" customFormat="true" ht="38.25" hidden="false" customHeight="false" outlineLevel="0" collapsed="false">
      <c r="A207" s="353" t="s">
        <v>285</v>
      </c>
      <c r="B207" s="354" t="s">
        <v>286</v>
      </c>
      <c r="C207" s="355" t="n">
        <v>53.183406</v>
      </c>
      <c r="D207" s="356" t="n">
        <v>0.000181205576972543</v>
      </c>
    </row>
    <row r="208" customFormat="false" ht="25.5" hidden="false" customHeight="false" outlineLevel="0" collapsed="false">
      <c r="A208" s="77" t="s">
        <v>136</v>
      </c>
      <c r="B208" s="78" t="s">
        <v>137</v>
      </c>
      <c r="C208" s="358" t="n">
        <v>50.4217224</v>
      </c>
      <c r="D208" s="359" t="n">
        <v>0.000171796016589111</v>
      </c>
    </row>
    <row r="209" s="360" customFormat="true" ht="25.5" hidden="false" customHeight="false" outlineLevel="0" collapsed="false">
      <c r="A209" s="353" t="s">
        <v>387</v>
      </c>
      <c r="B209" s="354" t="s">
        <v>388</v>
      </c>
      <c r="C209" s="355" t="n">
        <v>48.922311</v>
      </c>
      <c r="D209" s="356" t="n">
        <v>0.000166687248116174</v>
      </c>
    </row>
    <row r="210" customFormat="false" ht="38.25" hidden="false" customHeight="false" outlineLevel="0" collapsed="false">
      <c r="A210" s="77" t="s">
        <v>255</v>
      </c>
      <c r="B210" s="78" t="s">
        <v>256</v>
      </c>
      <c r="C210" s="358" t="n">
        <v>48.119496</v>
      </c>
      <c r="D210" s="359" t="n">
        <v>0.000163951910795408</v>
      </c>
    </row>
    <row r="211" s="360" customFormat="true" ht="38.25" hidden="false" customHeight="false" outlineLevel="0" collapsed="false">
      <c r="A211" s="353" t="s">
        <v>275</v>
      </c>
      <c r="B211" s="354" t="s">
        <v>276</v>
      </c>
      <c r="C211" s="355" t="n">
        <v>37.76021826</v>
      </c>
      <c r="D211" s="356" t="n">
        <v>0.000128655959650506</v>
      </c>
    </row>
    <row r="212" customFormat="false" ht="25.5" hidden="false" customHeight="false" outlineLevel="0" collapsed="false">
      <c r="A212" s="77" t="s">
        <v>74</v>
      </c>
      <c r="B212" s="78" t="s">
        <v>75</v>
      </c>
      <c r="C212" s="358" t="n">
        <v>34.33578</v>
      </c>
      <c r="D212" s="359" t="n">
        <v>0.0001169882731035</v>
      </c>
    </row>
    <row r="213" customFormat="false" ht="12.75" hidden="false" customHeight="false" outlineLevel="0" collapsed="false">
      <c r="A213" s="361" t="s">
        <v>138</v>
      </c>
      <c r="B213" s="362" t="s">
        <v>139</v>
      </c>
      <c r="C213" s="362" t="n">
        <v>24.899616</v>
      </c>
      <c r="D213" s="363" t="n">
        <v>8.48375390563509E-005</v>
      </c>
    </row>
    <row r="214" customFormat="false" ht="12.75" hidden="false" customHeight="false" outlineLevel="0" collapsed="false">
      <c r="A214" s="112"/>
      <c r="B214" s="112"/>
      <c r="C214" s="364"/>
      <c r="D214" s="114"/>
    </row>
    <row r="215" customFormat="false" ht="12.75" hidden="false" customHeight="false" outlineLevel="0" collapsed="false">
      <c r="A215" s="3"/>
      <c r="B215" s="3"/>
      <c r="C215" s="112"/>
      <c r="D215" s="112"/>
      <c r="E215" s="3"/>
    </row>
    <row r="216" customFormat="false" ht="12.75" hidden="false" customHeight="false" outlineLevel="0" collapsed="false">
      <c r="A216" s="3"/>
      <c r="C216" s="3"/>
      <c r="D216" s="114" t="s">
        <v>470</v>
      </c>
      <c r="E216" s="3"/>
    </row>
    <row r="217" s="1" customFormat="true" ht="12.75" hidden="false" customHeight="false" outlineLevel="0" collapsed="false">
      <c r="A217" s="3"/>
      <c r="C217" s="118" t="s">
        <v>472</v>
      </c>
      <c r="E217" s="3"/>
    </row>
    <row r="218" s="1" customFormat="true" ht="12.75" hidden="false" customHeight="false" outlineLevel="0" collapsed="false">
      <c r="A218" s="3"/>
      <c r="C218" s="119" t="s">
        <v>473</v>
      </c>
      <c r="E218" s="3"/>
    </row>
    <row r="219" s="1" customFormat="true" ht="12.75" hidden="false" customHeight="false" outlineLevel="0" collapsed="false">
      <c r="A219" s="116"/>
      <c r="C219" s="119" t="s">
        <v>474</v>
      </c>
      <c r="E219" s="3"/>
    </row>
    <row r="220" s="1" customFormat="true" ht="12.75" hidden="false" customHeight="false" outlineLevel="0" collapsed="false">
      <c r="A220" s="116"/>
      <c r="B220" s="3"/>
      <c r="C220" s="119" t="s">
        <v>475</v>
      </c>
      <c r="E220" s="3"/>
    </row>
    <row r="226" customFormat="false" ht="14.25" hidden="false" customHeight="false" outlineLevel="0" collapsed="false"/>
  </sheetData>
  <printOptions headings="false" gridLines="false" gridLinesSet="true" horizontalCentered="true" verticalCentered="false"/>
  <pageMargins left="0.433333333333333" right="0.196527777777778" top="0.747916666666667" bottom="0.944444444444444" header="0.511811023622047" footer="0.747916666666667"/>
  <pageSetup paperSize="9" scale="100" fitToWidth="1" fitToHeight="15" pageOrder="downThenOver" orientation="portrait" blackAndWhite="false" draft="false" cellComments="none" horizontalDpi="300" verticalDpi="300" copies="1"/>
  <headerFooter differentFirst="false" differentOddEven="false">
    <oddHeader/>
    <oddFooter>&amp;R&amp;"Verdana,Normal"&amp;10Página &amp;P de &amp;N</oddFooter>
  </headerFooter>
  <drawing r:id="rId1"/>
</worksheet>
</file>

<file path=docProps/app.xml><?xml version="1.0" encoding="utf-8"?>
<Properties xmlns="http://schemas.openxmlformats.org/officeDocument/2006/extended-properties" xmlns:vt="http://schemas.openxmlformats.org/officeDocument/2006/docPropsVTypes">
  <Template/>
  <TotalTime>0</TotalTime>
  <Application>LibreOffice/7.4.6.2$Windows_X86_64 LibreOffice_project/5b1f5509c2decdade7fda905e3e1429a67acd63d</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2023-07-04T17:01:39Z</dcterms:created>
  <dc:creator>axlsx</dc:creator>
  <dc:description/>
  <dc:language>pt-BR</dc:language>
  <cp:lastModifiedBy>Marcos</cp:lastModifiedBy>
  <cp:lastPrinted>2023-07-05T18:44:10Z</cp:lastPrinted>
  <dcterms:modified xsi:type="dcterms:W3CDTF">2023-07-05T18:44:13Z</dcterms:modified>
  <cp:revision>0</cp:revision>
  <dc:subject/>
  <dc:title/>
</cp:coreProperties>
</file>

<file path=docProps/custom.xml><?xml version="1.0" encoding="utf-8"?>
<Properties xmlns="http://schemas.openxmlformats.org/officeDocument/2006/custom-properties" xmlns:vt="http://schemas.openxmlformats.org/officeDocument/2006/docPropsVTypes"/>
</file>